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7680"/>
  </bookViews>
  <sheets>
    <sheet name="анализ" sheetId="26" r:id="rId1"/>
  </sheets>
  <definedNames>
    <definedName name="_xlnm._FilterDatabase" localSheetId="0" hidden="1">анализ!$AD$7:$AD$34</definedName>
    <definedName name="_xlnm.Print_Area" localSheetId="0">анализ!$A$1:$AE$33</definedName>
  </definedNames>
  <calcPr calcId="124519"/>
</workbook>
</file>

<file path=xl/calcChain.xml><?xml version="1.0" encoding="utf-8"?>
<calcChain xmlns="http://schemas.openxmlformats.org/spreadsheetml/2006/main">
  <c r="W33" i="26"/>
  <c r="X33"/>
  <c r="Y33"/>
  <c r="Z33"/>
  <c r="AA33"/>
  <c r="AB33"/>
  <c r="W32"/>
  <c r="X32"/>
  <c r="Y32"/>
  <c r="Z32"/>
  <c r="AA32"/>
  <c r="AB32"/>
  <c r="L8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K8"/>
  <c r="E8"/>
  <c r="F8" s="1"/>
  <c r="G8" s="1"/>
  <c r="D8"/>
  <c r="AC26"/>
  <c r="AC27"/>
  <c r="AE27" s="1"/>
  <c r="AC29"/>
  <c r="AE29" s="1"/>
  <c r="AC30"/>
  <c r="AC31"/>
  <c r="D32"/>
  <c r="D33" s="1"/>
  <c r="E32"/>
  <c r="E33" s="1"/>
  <c r="F32"/>
  <c r="F33" s="1"/>
  <c r="G32"/>
  <c r="G33" s="1"/>
  <c r="H32"/>
  <c r="H33" s="1"/>
  <c r="I32"/>
  <c r="I33" s="1"/>
  <c r="J32"/>
  <c r="J33" s="1"/>
  <c r="K32"/>
  <c r="K33" s="1"/>
  <c r="L32"/>
  <c r="L33" s="1"/>
  <c r="M32"/>
  <c r="M33" s="1"/>
  <c r="N32"/>
  <c r="N33" s="1"/>
  <c r="O32"/>
  <c r="O33" s="1"/>
  <c r="P32"/>
  <c r="P33" s="1"/>
  <c r="Q32"/>
  <c r="Q33" s="1"/>
  <c r="R32"/>
  <c r="R33" s="1"/>
  <c r="S32"/>
  <c r="S33" s="1"/>
  <c r="T32"/>
  <c r="T33" s="1"/>
  <c r="U32"/>
  <c r="U33" s="1"/>
  <c r="V32"/>
  <c r="V33" s="1"/>
  <c r="C32"/>
  <c r="C33" s="1"/>
  <c r="AC20"/>
  <c r="AE20" s="1"/>
  <c r="AC21"/>
  <c r="AE21" s="1"/>
  <c r="AC22"/>
  <c r="AE22" s="1"/>
  <c r="AC23"/>
  <c r="AE23" s="1"/>
  <c r="AC24"/>
  <c r="AC25"/>
  <c r="AE25" s="1"/>
  <c r="AC28"/>
  <c r="AE28" s="1"/>
  <c r="AC9"/>
  <c r="C6" s="1"/>
  <c r="H35"/>
  <c r="C35"/>
  <c r="AC19"/>
  <c r="AE19" s="1"/>
  <c r="AC18"/>
  <c r="AE18" s="1"/>
  <c r="AC17"/>
  <c r="AE17" s="1"/>
  <c r="AC16"/>
  <c r="AE16" s="1"/>
  <c r="AC15"/>
  <c r="AE15" s="1"/>
  <c r="AC14"/>
  <c r="AE14" s="1"/>
  <c r="AC13"/>
  <c r="AE13" s="1"/>
  <c r="AC12"/>
  <c r="AE12" s="1"/>
  <c r="AC11"/>
  <c r="AE11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C10"/>
  <c r="AE10" s="1"/>
  <c r="AD26" l="1"/>
  <c r="AD27"/>
  <c r="AE26"/>
  <c r="AD31"/>
  <c r="AD30"/>
  <c r="AE30"/>
  <c r="AD29"/>
  <c r="AE31"/>
  <c r="AD23"/>
  <c r="AD11"/>
  <c r="AD19"/>
  <c r="AD18"/>
  <c r="AD15"/>
  <c r="AD14"/>
  <c r="AD22"/>
  <c r="AD25"/>
  <c r="AD21"/>
  <c r="AC32"/>
  <c r="AD16"/>
  <c r="AD12"/>
  <c r="AD17"/>
  <c r="AD13"/>
  <c r="AD10"/>
  <c r="AD20"/>
  <c r="AD24"/>
  <c r="AD28"/>
  <c r="Y5" l="1"/>
  <c r="AA5"/>
  <c r="AE32"/>
  <c r="Z5"/>
  <c r="AB5"/>
  <c r="E38"/>
  <c r="G37"/>
  <c r="E36"/>
  <c r="G38"/>
  <c r="G36"/>
  <c r="E37"/>
  <c r="AD32"/>
  <c r="AD5" l="1"/>
  <c r="AE5"/>
  <c r="AC5"/>
</calcChain>
</file>

<file path=xl/sharedStrings.xml><?xml version="1.0" encoding="utf-8"?>
<sst xmlns="http://schemas.openxmlformats.org/spreadsheetml/2006/main" count="91" uniqueCount="84">
  <si>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</si>
  <si>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</si>
  <si>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</si>
  <si>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</si>
  <si>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</si>
  <si>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indexed="8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</si>
  <si>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</si>
  <si>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</si>
  <si>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</si>
  <si>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</si>
  <si>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</si>
  <si>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</si>
  <si>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</si>
  <si>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</si>
  <si>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</si>
  <si>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</si>
  <si>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</si>
  <si>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</si>
  <si>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</si>
  <si>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</si>
  <si>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</si>
  <si>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</si>
  <si>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</si>
  <si>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</si>
  <si>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</si>
  <si>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</si>
  <si>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</si>
  <si>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</si>
  <si>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</si>
  <si>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</si>
  <si>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t xml:space="preserve">Учитель </t>
    </r>
    <r>
      <rPr>
        <i/>
        <u/>
        <sz val="12"/>
        <color indexed="10"/>
        <rFont val="Times New Roman"/>
        <family val="1"/>
        <charset val="204"/>
      </rPr>
      <t>Хлопова Елена Георгиевна</t>
    </r>
  </si>
  <si>
    <r>
      <t xml:space="preserve">Квалификационная категория </t>
    </r>
    <r>
      <rPr>
        <i/>
        <u/>
        <sz val="12"/>
        <color indexed="10"/>
        <rFont val="Times New Roman"/>
        <family val="1"/>
        <charset val="204"/>
      </rPr>
      <t>первая</t>
    </r>
  </si>
  <si>
    <t>инф. Обработка текста</t>
  </si>
  <si>
    <t>ср-ва связи предл</t>
  </si>
  <si>
    <t>лекс.знач.слова</t>
  </si>
  <si>
    <t>орфоэпия</t>
  </si>
  <si>
    <t>лексич. Сочетаем.</t>
  </si>
  <si>
    <t>лекс.нормы</t>
  </si>
  <si>
    <t xml:space="preserve">морф.нормы </t>
  </si>
  <si>
    <t>синт. Нормы</t>
  </si>
  <si>
    <t>правопис.корней</t>
  </si>
  <si>
    <t>праволис.прист.</t>
  </si>
  <si>
    <t>правопис.суф.</t>
  </si>
  <si>
    <t>гласные в суф.и оконч глаг форм</t>
  </si>
  <si>
    <t>НЕ и НИ</t>
  </si>
  <si>
    <t>слит.дефис.раздел.напис</t>
  </si>
  <si>
    <t>НН.и Н</t>
  </si>
  <si>
    <t>зн.преп.в ПП</t>
  </si>
  <si>
    <t>обосючл.предл</t>
  </si>
  <si>
    <t>ввод.слова и обращ</t>
  </si>
  <si>
    <t>зн.преп.в СПП</t>
  </si>
  <si>
    <t>зн.преп.в СП с разн.связ</t>
  </si>
  <si>
    <t>пунктуац. анализ</t>
  </si>
  <si>
    <t>смысл.цел.текста</t>
  </si>
  <si>
    <t>типы речи</t>
  </si>
  <si>
    <t>средства связи пр.</t>
  </si>
  <si>
    <t>язык. ср-ва выраз</t>
  </si>
  <si>
    <t>Рустам Большаков</t>
  </si>
  <si>
    <t>Амалия Гадельшина</t>
  </si>
  <si>
    <t>Камилла Гирфанова</t>
  </si>
  <si>
    <t>Татьяна Гультяева</t>
  </si>
  <si>
    <t>Альбина Есенеева</t>
  </si>
  <si>
    <t>Валентина Иванова</t>
  </si>
  <si>
    <t>Сергей Кан</t>
  </si>
  <si>
    <t>Виктория Каткова</t>
  </si>
  <si>
    <t>Анастасия Красюк</t>
  </si>
  <si>
    <t>Евгения Ларионова</t>
  </si>
  <si>
    <t>Гюлгез Мамедрзаева</t>
  </si>
  <si>
    <t>Варвара Моисеева</t>
  </si>
  <si>
    <t>Полина Первухина</t>
  </si>
  <si>
    <t>Евгения Пикуза</t>
  </si>
  <si>
    <t>Владислав Политов</t>
  </si>
  <si>
    <t>Кристина Пролубникова</t>
  </si>
  <si>
    <t>Сергей Савьюк</t>
  </si>
  <si>
    <t>Данил Симкин</t>
  </si>
  <si>
    <t>Карина Таран</t>
  </si>
  <si>
    <t>Ксения Тристан</t>
  </si>
  <si>
    <t>Софья Хайдарова</t>
  </si>
  <si>
    <t>Александр Черненко</t>
  </si>
  <si>
    <r>
      <t xml:space="preserve">административной итоговой контрольной работы по </t>
    </r>
    <r>
      <rPr>
        <b/>
        <sz val="12"/>
        <color indexed="10"/>
        <rFont val="Times New Roman"/>
        <family val="1"/>
        <charset val="204"/>
      </rPr>
      <t>РУССКОМУ ЯЗЫКУ 11Б</t>
    </r>
  </si>
  <si>
    <t>Инф. обработка текста - 45%</t>
  </si>
  <si>
    <t>Зн.преп.в СП с разн.связ - 41%</t>
  </si>
  <si>
    <t>Пунктуац. Анализ - 45%</t>
  </si>
  <si>
    <t>Смысл.цел.текста - 45%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</si>
</sst>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u/>
      <sz val="12"/>
      <color indexed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4">
    <xf numFmtId="0" fontId="0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8" applyNumberFormat="0" applyAlignment="0" applyProtection="0"/>
    <xf numFmtId="0" fontId="22" fillId="29" borderId="19" applyNumberFormat="0" applyAlignment="0" applyProtection="0"/>
    <xf numFmtId="0" fontId="23" fillId="29" borderId="18" applyNumberFormat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30" borderId="24" applyNumberFormat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9" fillId="0" borderId="0">
      <alignment horizontal="left" vertical="center"/>
    </xf>
    <xf numFmtId="0" fontId="10" fillId="0" borderId="0">
      <alignment horizontal="left" vertical="center"/>
    </xf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33" borderId="25" applyNumberFormat="0" applyFont="0" applyAlignment="0" applyProtection="0"/>
    <xf numFmtId="0" fontId="33" fillId="0" borderId="26" applyNumberFormat="0" applyFill="0" applyAlignment="0" applyProtection="0"/>
    <xf numFmtId="0" fontId="34" fillId="0" borderId="0" applyNumberFormat="0" applyFill="0" applyBorder="0" applyAlignment="0" applyProtection="0"/>
    <xf numFmtId="0" fontId="35" fillId="34" borderId="0" applyNumberFormat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1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 vertical="center" wrapText="1"/>
    </xf>
    <xf numFmtId="9" fontId="36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9" fontId="0" fillId="0" borderId="0" xfId="0" applyNumberFormat="1" applyAlignment="1">
      <alignment horizontal="left" vertical="center"/>
    </xf>
    <xf numFmtId="9" fontId="1" fillId="0" borderId="0" xfId="0" applyNumberFormat="1" applyFont="1" applyAlignment="1">
      <alignment horizontal="left" vertical="center"/>
    </xf>
    <xf numFmtId="0" fontId="37" fillId="0" borderId="1" xfId="0" applyFont="1" applyFill="1" applyBorder="1" applyAlignment="1">
      <alignment horizontal="center" vertical="center" textRotation="90" wrapText="1"/>
    </xf>
    <xf numFmtId="0" fontId="37" fillId="0" borderId="1" xfId="0" applyFont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9"/>
  <sheetViews>
    <sheetView tabSelected="1" zoomScale="80" zoomScaleNormal="80" workbookViewId="0">
      <selection activeCell="AD42" sqref="AD42"/>
    </sheetView>
  </sheetViews>
  <sheetFormatPr defaultRowHeight="15"/>
  <cols>
    <col min="1" max="1" width="4.42578125" customWidth="1"/>
    <col min="2" max="2" width="24.7109375" customWidth="1"/>
    <col min="3" max="3" width="5.140625" customWidth="1"/>
    <col min="4" max="5" width="6.28515625" customWidth="1"/>
    <col min="6" max="6" width="6" customWidth="1"/>
    <col min="7" max="7" width="4.5703125" customWidth="1"/>
    <col min="8" max="8" width="6.42578125" customWidth="1"/>
    <col min="9" max="9" width="4.7109375" customWidth="1"/>
    <col min="10" max="10" width="5" customWidth="1"/>
    <col min="11" max="11" width="5.7109375" customWidth="1"/>
    <col min="12" max="13" width="5.5703125" customWidth="1"/>
    <col min="14" max="14" width="5.140625" customWidth="1"/>
    <col min="15" max="15" width="4.5703125" customWidth="1"/>
    <col min="16" max="16" width="5.710937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6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</cols>
  <sheetData>
    <row r="1" spans="1:36" s="3" customFormat="1" ht="16.899999999999999" customHeight="1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6" ht="31.5" customHeight="1">
      <c r="A2" s="49" t="s">
        <v>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6" ht="28.5" customHeight="1">
      <c r="A3" s="71" t="s">
        <v>30</v>
      </c>
      <c r="B3" s="72"/>
      <c r="C3" s="72"/>
      <c r="D3" s="72"/>
      <c r="E3" s="73" t="s">
        <v>23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  <c r="S3" s="30"/>
      <c r="T3" s="21"/>
      <c r="U3" s="51" t="s">
        <v>13</v>
      </c>
      <c r="V3" s="52"/>
      <c r="W3" s="53" t="s">
        <v>6</v>
      </c>
      <c r="X3" s="53"/>
      <c r="Y3" s="54">
        <v>5</v>
      </c>
      <c r="Z3" s="51">
        <v>4</v>
      </c>
      <c r="AA3" s="51">
        <v>3</v>
      </c>
      <c r="AB3" s="51">
        <v>2</v>
      </c>
      <c r="AC3" s="52" t="s">
        <v>12</v>
      </c>
      <c r="AD3" s="52" t="s">
        <v>11</v>
      </c>
      <c r="AE3" s="51" t="s">
        <v>7</v>
      </c>
    </row>
    <row r="4" spans="1:36" ht="21.75" customHeight="1">
      <c r="A4" s="56" t="s">
        <v>5</v>
      </c>
      <c r="B4" s="57"/>
      <c r="C4" s="57"/>
      <c r="D4" s="57"/>
      <c r="E4" s="69" t="s">
        <v>28</v>
      </c>
      <c r="F4" s="70"/>
      <c r="G4" s="77" t="s">
        <v>24</v>
      </c>
      <c r="H4" s="77"/>
      <c r="I4" s="78"/>
      <c r="J4" s="76" t="s">
        <v>25</v>
      </c>
      <c r="K4" s="77"/>
      <c r="L4" s="78"/>
      <c r="M4" s="76" t="s">
        <v>26</v>
      </c>
      <c r="N4" s="77"/>
      <c r="O4" s="78"/>
      <c r="P4" s="76" t="s">
        <v>27</v>
      </c>
      <c r="Q4" s="77"/>
      <c r="R4" s="77"/>
      <c r="S4" s="31"/>
      <c r="T4" s="27"/>
      <c r="U4" s="52"/>
      <c r="V4" s="52"/>
      <c r="W4" s="53"/>
      <c r="X4" s="53"/>
      <c r="Y4" s="55"/>
      <c r="Z4" s="51"/>
      <c r="AA4" s="51"/>
      <c r="AB4" s="51"/>
      <c r="AC4" s="52"/>
      <c r="AD4" s="52"/>
      <c r="AE4" s="51"/>
    </row>
    <row r="5" spans="1:36" ht="36" customHeight="1">
      <c r="A5" s="71" t="s">
        <v>31</v>
      </c>
      <c r="B5" s="72"/>
      <c r="C5" s="72"/>
      <c r="D5" s="72"/>
      <c r="E5" s="84" t="s">
        <v>29</v>
      </c>
      <c r="F5" s="85"/>
      <c r="G5" s="33">
        <v>34</v>
      </c>
      <c r="H5" s="34" t="s">
        <v>22</v>
      </c>
      <c r="I5" s="35">
        <v>28</v>
      </c>
      <c r="J5" s="36">
        <v>27</v>
      </c>
      <c r="K5" s="34" t="s">
        <v>22</v>
      </c>
      <c r="L5" s="35">
        <v>24</v>
      </c>
      <c r="M5" s="36">
        <v>23</v>
      </c>
      <c r="N5" s="34" t="s">
        <v>22</v>
      </c>
      <c r="O5" s="35">
        <v>17</v>
      </c>
      <c r="P5" s="36">
        <v>16</v>
      </c>
      <c r="Q5" s="34" t="s">
        <v>22</v>
      </c>
      <c r="R5" s="33">
        <v>0</v>
      </c>
      <c r="S5" s="30"/>
      <c r="T5" s="21"/>
      <c r="U5" s="67">
        <v>22</v>
      </c>
      <c r="V5" s="68"/>
      <c r="W5" s="68">
        <v>22</v>
      </c>
      <c r="X5" s="68"/>
      <c r="Y5" s="13">
        <f>COUNTIF(AE10:AE31,5)</f>
        <v>5</v>
      </c>
      <c r="Z5" s="13">
        <f>COUNTIF(AE10:AE31,4)</f>
        <v>12</v>
      </c>
      <c r="AA5" s="13">
        <f>COUNTIF(AE10:AE31,3)</f>
        <v>5</v>
      </c>
      <c r="AB5" s="13">
        <f>COUNTIF(AE10:AE31,2)</f>
        <v>0</v>
      </c>
      <c r="AC5" s="15">
        <f>(Y5*Y3+Z5*Z3+AA5*AA3+AB5*AB3)/W5</f>
        <v>4</v>
      </c>
      <c r="AD5" s="32">
        <f>(Y5+Z5+AA5)/W5</f>
        <v>1</v>
      </c>
      <c r="AE5" s="14">
        <f>(Y5+Z5)/W5</f>
        <v>0.77272727272727271</v>
      </c>
    </row>
    <row r="6" spans="1:36" ht="30" customHeight="1" thickBot="1">
      <c r="A6" s="60" t="s">
        <v>21</v>
      </c>
      <c r="B6" s="61"/>
      <c r="C6" s="16">
        <f>AC9</f>
        <v>34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55.25" customHeight="1">
      <c r="A7" s="62" t="s">
        <v>1</v>
      </c>
      <c r="B7" s="64" t="s">
        <v>9</v>
      </c>
      <c r="C7" s="88" t="s">
        <v>32</v>
      </c>
      <c r="D7" s="88" t="s">
        <v>33</v>
      </c>
      <c r="E7" s="88" t="s">
        <v>34</v>
      </c>
      <c r="F7" s="88" t="s">
        <v>35</v>
      </c>
      <c r="G7" s="88" t="s">
        <v>36</v>
      </c>
      <c r="H7" s="88" t="s">
        <v>37</v>
      </c>
      <c r="I7" s="88" t="s">
        <v>38</v>
      </c>
      <c r="J7" s="88" t="s">
        <v>39</v>
      </c>
      <c r="K7" s="88" t="s">
        <v>40</v>
      </c>
      <c r="L7" s="88" t="s">
        <v>41</v>
      </c>
      <c r="M7" s="88" t="s">
        <v>42</v>
      </c>
      <c r="N7" s="88" t="s">
        <v>43</v>
      </c>
      <c r="O7" s="88" t="s">
        <v>44</v>
      </c>
      <c r="P7" s="88" t="s">
        <v>45</v>
      </c>
      <c r="Q7" s="88" t="s">
        <v>46</v>
      </c>
      <c r="R7" s="88" t="s">
        <v>47</v>
      </c>
      <c r="S7" s="88" t="s">
        <v>48</v>
      </c>
      <c r="T7" s="88" t="s">
        <v>49</v>
      </c>
      <c r="U7" s="88" t="s">
        <v>50</v>
      </c>
      <c r="V7" s="88" t="s">
        <v>51</v>
      </c>
      <c r="W7" s="88" t="s">
        <v>52</v>
      </c>
      <c r="X7" s="88" t="s">
        <v>53</v>
      </c>
      <c r="Y7" s="89" t="s">
        <v>54</v>
      </c>
      <c r="Z7" s="89" t="s">
        <v>34</v>
      </c>
      <c r="AA7" s="89" t="s">
        <v>55</v>
      </c>
      <c r="AB7" s="90" t="s">
        <v>56</v>
      </c>
      <c r="AC7" s="66" t="s">
        <v>10</v>
      </c>
      <c r="AD7" s="66" t="s">
        <v>2</v>
      </c>
      <c r="AE7" s="58" t="s">
        <v>0</v>
      </c>
      <c r="AJ7" s="1"/>
    </row>
    <row r="8" spans="1:36" ht="16.5" customHeight="1">
      <c r="A8" s="63"/>
      <c r="B8" s="65"/>
      <c r="C8" s="28">
        <v>1</v>
      </c>
      <c r="D8" s="28">
        <f>C8+1</f>
        <v>2</v>
      </c>
      <c r="E8" s="28">
        <f t="shared" ref="E8:Z8" si="0">D8+1</f>
        <v>3</v>
      </c>
      <c r="F8" s="28">
        <f t="shared" si="0"/>
        <v>4</v>
      </c>
      <c r="G8" s="28">
        <f t="shared" si="0"/>
        <v>5</v>
      </c>
      <c r="H8" s="28">
        <v>6</v>
      </c>
      <c r="I8" s="28">
        <v>7</v>
      </c>
      <c r="J8" s="28">
        <v>8</v>
      </c>
      <c r="K8" s="28">
        <f t="shared" si="0"/>
        <v>9</v>
      </c>
      <c r="L8" s="28">
        <f t="shared" si="0"/>
        <v>10</v>
      </c>
      <c r="M8" s="28">
        <f t="shared" si="0"/>
        <v>11</v>
      </c>
      <c r="N8" s="28">
        <f t="shared" si="0"/>
        <v>12</v>
      </c>
      <c r="O8" s="28">
        <f t="shared" si="0"/>
        <v>13</v>
      </c>
      <c r="P8" s="28">
        <f t="shared" si="0"/>
        <v>14</v>
      </c>
      <c r="Q8" s="28">
        <f t="shared" si="0"/>
        <v>15</v>
      </c>
      <c r="R8" s="28">
        <f t="shared" si="0"/>
        <v>16</v>
      </c>
      <c r="S8" s="28">
        <f t="shared" si="0"/>
        <v>17</v>
      </c>
      <c r="T8" s="28">
        <f t="shared" si="0"/>
        <v>18</v>
      </c>
      <c r="U8" s="28">
        <f t="shared" si="0"/>
        <v>19</v>
      </c>
      <c r="V8" s="28">
        <f t="shared" si="0"/>
        <v>20</v>
      </c>
      <c r="W8" s="28">
        <f t="shared" si="0"/>
        <v>21</v>
      </c>
      <c r="X8" s="28">
        <f t="shared" si="0"/>
        <v>22</v>
      </c>
      <c r="Y8" s="28">
        <f t="shared" si="0"/>
        <v>23</v>
      </c>
      <c r="Z8" s="28">
        <f t="shared" si="0"/>
        <v>24</v>
      </c>
      <c r="AA8" s="46">
        <v>25</v>
      </c>
      <c r="AB8" s="28">
        <v>26</v>
      </c>
      <c r="AC8" s="65"/>
      <c r="AD8" s="65"/>
      <c r="AE8" s="59"/>
      <c r="AJ8" s="1"/>
    </row>
    <row r="9" spans="1:36" ht="30" customHeight="1">
      <c r="A9" s="24"/>
      <c r="B9" s="46" t="s">
        <v>20</v>
      </c>
      <c r="C9" s="29">
        <v>1</v>
      </c>
      <c r="D9" s="29">
        <v>1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91">
        <v>5</v>
      </c>
      <c r="K9" s="29">
        <v>1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29">
        <v>1</v>
      </c>
      <c r="R9" s="91">
        <v>2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29">
        <v>1</v>
      </c>
      <c r="Z9" s="29">
        <v>1</v>
      </c>
      <c r="AA9" s="92">
        <v>1</v>
      </c>
      <c r="AB9" s="29">
        <v>4</v>
      </c>
      <c r="AC9" s="25">
        <f>SUM(C9:AB9)</f>
        <v>34</v>
      </c>
      <c r="AD9" s="25"/>
      <c r="AE9" s="26"/>
      <c r="AJ9" s="1"/>
    </row>
    <row r="10" spans="1:36" ht="15" customHeight="1">
      <c r="A10" s="5">
        <v>1</v>
      </c>
      <c r="B10" s="47" t="s">
        <v>57</v>
      </c>
      <c r="C10" s="47">
        <v>1</v>
      </c>
      <c r="D10" s="47">
        <v>1</v>
      </c>
      <c r="E10" s="47">
        <v>1</v>
      </c>
      <c r="F10" s="47">
        <v>1</v>
      </c>
      <c r="G10" s="47">
        <v>0</v>
      </c>
      <c r="H10" s="47">
        <v>1</v>
      </c>
      <c r="I10" s="47">
        <v>1</v>
      </c>
      <c r="J10" s="47">
        <v>5</v>
      </c>
      <c r="K10" s="47">
        <v>1</v>
      </c>
      <c r="L10" s="47">
        <v>1</v>
      </c>
      <c r="M10" s="47">
        <v>1</v>
      </c>
      <c r="N10" s="47">
        <v>0</v>
      </c>
      <c r="O10" s="47">
        <v>1</v>
      </c>
      <c r="P10" s="47">
        <v>1</v>
      </c>
      <c r="Q10" s="47">
        <v>1</v>
      </c>
      <c r="R10" s="47">
        <v>2</v>
      </c>
      <c r="S10" s="47">
        <v>1</v>
      </c>
      <c r="T10" s="47">
        <v>1</v>
      </c>
      <c r="U10" s="47">
        <v>1</v>
      </c>
      <c r="V10" s="47">
        <v>1</v>
      </c>
      <c r="W10" s="47">
        <v>1</v>
      </c>
      <c r="X10" s="47">
        <v>0</v>
      </c>
      <c r="Y10" s="47">
        <v>1</v>
      </c>
      <c r="Z10" s="47">
        <v>1</v>
      </c>
      <c r="AA10" s="47">
        <v>1</v>
      </c>
      <c r="AB10" s="47">
        <v>3</v>
      </c>
      <c r="AC10" s="7">
        <f t="shared" ref="AC10:AC31" si="1">SUM(C10:AB10)</f>
        <v>30</v>
      </c>
      <c r="AD10" s="4">
        <f>AC10/$C$6</f>
        <v>0.88235294117647056</v>
      </c>
      <c r="AE10" s="9">
        <f>IF(AC10&gt;$I$5,5,IF(AC10&gt;=$L$5,4,IF(AC10&gt;=$O$5,3,2)))</f>
        <v>5</v>
      </c>
    </row>
    <row r="11" spans="1:36" ht="15" customHeight="1">
      <c r="A11" s="5">
        <f>A10+1</f>
        <v>2</v>
      </c>
      <c r="B11" s="47" t="s">
        <v>58</v>
      </c>
      <c r="C11" s="47">
        <v>1</v>
      </c>
      <c r="D11" s="47">
        <v>1</v>
      </c>
      <c r="E11" s="47">
        <v>1</v>
      </c>
      <c r="F11" s="47">
        <v>1</v>
      </c>
      <c r="G11" s="47">
        <v>1</v>
      </c>
      <c r="H11" s="47">
        <v>1</v>
      </c>
      <c r="I11" s="47">
        <v>1</v>
      </c>
      <c r="J11" s="47">
        <v>5</v>
      </c>
      <c r="K11" s="47">
        <v>1</v>
      </c>
      <c r="L11" s="47">
        <v>1</v>
      </c>
      <c r="M11" s="47">
        <v>1</v>
      </c>
      <c r="N11" s="47">
        <v>1</v>
      </c>
      <c r="O11" s="47">
        <v>1</v>
      </c>
      <c r="P11" s="47">
        <v>1</v>
      </c>
      <c r="Q11" s="47">
        <v>1</v>
      </c>
      <c r="R11" s="47">
        <v>2</v>
      </c>
      <c r="S11" s="47">
        <v>1</v>
      </c>
      <c r="T11" s="47">
        <v>1</v>
      </c>
      <c r="U11" s="47">
        <v>1</v>
      </c>
      <c r="V11" s="47">
        <v>1</v>
      </c>
      <c r="W11" s="47">
        <v>1</v>
      </c>
      <c r="X11" s="47">
        <v>1</v>
      </c>
      <c r="Y11" s="47">
        <v>1</v>
      </c>
      <c r="Z11" s="47">
        <v>1</v>
      </c>
      <c r="AA11" s="47">
        <v>1</v>
      </c>
      <c r="AB11" s="47">
        <v>4</v>
      </c>
      <c r="AC11" s="7">
        <f t="shared" si="1"/>
        <v>34</v>
      </c>
      <c r="AD11" s="4">
        <f t="shared" ref="AD11:AD31" si="2">AC11/$C$6</f>
        <v>1</v>
      </c>
      <c r="AE11" s="9">
        <f t="shared" ref="AE11:AE31" si="3">IF(AC11&gt;$I$5,5,IF(AC11&gt;=$L$5,4,IF(AC11&gt;=$O$5,3,2)))</f>
        <v>5</v>
      </c>
    </row>
    <row r="12" spans="1:36" ht="15" customHeight="1">
      <c r="A12" s="5">
        <f t="shared" ref="A12:A28" si="4">A11+1</f>
        <v>3</v>
      </c>
      <c r="B12" s="47" t="s">
        <v>59</v>
      </c>
      <c r="C12" s="47">
        <v>0</v>
      </c>
      <c r="D12" s="47">
        <v>0</v>
      </c>
      <c r="E12" s="47">
        <v>1</v>
      </c>
      <c r="F12" s="47">
        <v>1</v>
      </c>
      <c r="G12" s="47">
        <v>1</v>
      </c>
      <c r="H12" s="47">
        <v>1</v>
      </c>
      <c r="I12" s="47">
        <v>1</v>
      </c>
      <c r="J12" s="47">
        <v>5</v>
      </c>
      <c r="K12" s="47">
        <v>1</v>
      </c>
      <c r="L12" s="47">
        <v>0</v>
      </c>
      <c r="M12" s="47">
        <v>0</v>
      </c>
      <c r="N12" s="47">
        <v>0</v>
      </c>
      <c r="O12" s="47">
        <v>1</v>
      </c>
      <c r="P12" s="47">
        <v>1</v>
      </c>
      <c r="Q12" s="47">
        <v>1</v>
      </c>
      <c r="R12" s="47">
        <v>1</v>
      </c>
      <c r="S12" s="47">
        <v>0</v>
      </c>
      <c r="T12" s="47">
        <v>1</v>
      </c>
      <c r="U12" s="47">
        <v>1</v>
      </c>
      <c r="V12" s="47">
        <v>1</v>
      </c>
      <c r="W12" s="47">
        <v>1</v>
      </c>
      <c r="X12" s="47">
        <v>1</v>
      </c>
      <c r="Y12" s="47">
        <v>0</v>
      </c>
      <c r="Z12" s="47">
        <v>0</v>
      </c>
      <c r="AA12" s="47">
        <v>1</v>
      </c>
      <c r="AB12" s="47">
        <v>4</v>
      </c>
      <c r="AC12" s="7">
        <f t="shared" si="1"/>
        <v>25</v>
      </c>
      <c r="AD12" s="4">
        <f t="shared" si="2"/>
        <v>0.73529411764705888</v>
      </c>
      <c r="AE12" s="9">
        <f t="shared" si="3"/>
        <v>4</v>
      </c>
    </row>
    <row r="13" spans="1:36" ht="15" customHeight="1">
      <c r="A13" s="5">
        <f t="shared" si="4"/>
        <v>4</v>
      </c>
      <c r="B13" s="47" t="s">
        <v>60</v>
      </c>
      <c r="C13" s="47">
        <v>0</v>
      </c>
      <c r="D13" s="47">
        <v>1</v>
      </c>
      <c r="E13" s="47">
        <v>1</v>
      </c>
      <c r="F13" s="47">
        <v>1</v>
      </c>
      <c r="G13" s="47">
        <v>1</v>
      </c>
      <c r="H13" s="47">
        <v>1</v>
      </c>
      <c r="I13" s="47">
        <v>1</v>
      </c>
      <c r="J13" s="47">
        <v>5</v>
      </c>
      <c r="K13" s="47">
        <v>1</v>
      </c>
      <c r="L13" s="47">
        <v>1</v>
      </c>
      <c r="M13" s="47">
        <v>1</v>
      </c>
      <c r="N13" s="47">
        <v>1</v>
      </c>
      <c r="O13" s="47">
        <v>1</v>
      </c>
      <c r="P13" s="47">
        <v>1</v>
      </c>
      <c r="Q13" s="47">
        <v>1</v>
      </c>
      <c r="R13" s="47">
        <v>0</v>
      </c>
      <c r="S13" s="47">
        <v>1</v>
      </c>
      <c r="T13" s="47">
        <v>1</v>
      </c>
      <c r="U13" s="47">
        <v>1</v>
      </c>
      <c r="V13" s="47">
        <v>0</v>
      </c>
      <c r="W13" s="47">
        <v>1</v>
      </c>
      <c r="X13" s="47">
        <v>1</v>
      </c>
      <c r="Y13" s="47">
        <v>1</v>
      </c>
      <c r="Z13" s="47">
        <v>0</v>
      </c>
      <c r="AA13" s="47">
        <v>1</v>
      </c>
      <c r="AB13" s="47">
        <v>3</v>
      </c>
      <c r="AC13" s="7">
        <f t="shared" si="1"/>
        <v>28</v>
      </c>
      <c r="AD13" s="4">
        <f t="shared" si="2"/>
        <v>0.82352941176470584</v>
      </c>
      <c r="AE13" s="9">
        <f t="shared" si="3"/>
        <v>4</v>
      </c>
    </row>
    <row r="14" spans="1:36" ht="15" customHeight="1">
      <c r="A14" s="5">
        <f t="shared" si="4"/>
        <v>5</v>
      </c>
      <c r="B14" s="47" t="s">
        <v>61</v>
      </c>
      <c r="C14" s="47">
        <v>0</v>
      </c>
      <c r="D14" s="47">
        <v>0</v>
      </c>
      <c r="E14" s="47">
        <v>1</v>
      </c>
      <c r="F14" s="47">
        <v>1</v>
      </c>
      <c r="G14" s="47">
        <v>1</v>
      </c>
      <c r="H14" s="47">
        <v>1</v>
      </c>
      <c r="I14" s="47">
        <v>1</v>
      </c>
      <c r="J14" s="47">
        <v>5</v>
      </c>
      <c r="K14" s="47">
        <v>1</v>
      </c>
      <c r="L14" s="47">
        <v>1</v>
      </c>
      <c r="M14" s="47">
        <v>0</v>
      </c>
      <c r="N14" s="47">
        <v>0</v>
      </c>
      <c r="O14" s="47">
        <v>1</v>
      </c>
      <c r="P14" s="47">
        <v>1</v>
      </c>
      <c r="Q14" s="47">
        <v>1</v>
      </c>
      <c r="R14" s="47">
        <v>1</v>
      </c>
      <c r="S14" s="47">
        <v>1</v>
      </c>
      <c r="T14" s="47">
        <v>1</v>
      </c>
      <c r="U14" s="47">
        <v>0</v>
      </c>
      <c r="V14" s="47">
        <v>0</v>
      </c>
      <c r="W14" s="47">
        <v>0</v>
      </c>
      <c r="X14" s="47">
        <v>0</v>
      </c>
      <c r="Y14" s="47">
        <v>1</v>
      </c>
      <c r="Z14" s="47">
        <v>1</v>
      </c>
      <c r="AA14" s="47">
        <v>1</v>
      </c>
      <c r="AB14" s="47">
        <v>2</v>
      </c>
      <c r="AC14" s="7">
        <f t="shared" si="1"/>
        <v>23</v>
      </c>
      <c r="AD14" s="4">
        <f t="shared" si="2"/>
        <v>0.67647058823529416</v>
      </c>
      <c r="AE14" s="9">
        <f t="shared" si="3"/>
        <v>3</v>
      </c>
    </row>
    <row r="15" spans="1:36" ht="15" customHeight="1">
      <c r="A15" s="5">
        <f t="shared" si="4"/>
        <v>6</v>
      </c>
      <c r="B15" s="47" t="s">
        <v>62</v>
      </c>
      <c r="C15" s="47">
        <v>1</v>
      </c>
      <c r="D15" s="47">
        <v>1</v>
      </c>
      <c r="E15" s="47">
        <v>1</v>
      </c>
      <c r="F15" s="47">
        <v>1</v>
      </c>
      <c r="G15" s="47">
        <v>1</v>
      </c>
      <c r="H15" s="47">
        <v>1</v>
      </c>
      <c r="I15" s="47">
        <v>0</v>
      </c>
      <c r="J15" s="47">
        <v>5</v>
      </c>
      <c r="K15" s="47">
        <v>1</v>
      </c>
      <c r="L15" s="47">
        <v>0</v>
      </c>
      <c r="M15" s="47">
        <v>1</v>
      </c>
      <c r="N15" s="47">
        <v>0</v>
      </c>
      <c r="O15" s="47">
        <v>1</v>
      </c>
      <c r="P15" s="47">
        <v>1</v>
      </c>
      <c r="Q15" s="47">
        <v>0</v>
      </c>
      <c r="R15" s="47">
        <v>2</v>
      </c>
      <c r="S15" s="47">
        <v>0</v>
      </c>
      <c r="T15" s="47">
        <v>1</v>
      </c>
      <c r="U15" s="47">
        <v>1</v>
      </c>
      <c r="V15" s="47">
        <v>0</v>
      </c>
      <c r="W15" s="47">
        <v>0</v>
      </c>
      <c r="X15" s="47">
        <v>1</v>
      </c>
      <c r="Y15" s="47">
        <v>0</v>
      </c>
      <c r="Z15" s="47">
        <v>0</v>
      </c>
      <c r="AA15" s="47">
        <v>0</v>
      </c>
      <c r="AB15" s="47">
        <v>4</v>
      </c>
      <c r="AC15" s="7">
        <f t="shared" si="1"/>
        <v>24</v>
      </c>
      <c r="AD15" s="4">
        <f t="shared" si="2"/>
        <v>0.70588235294117652</v>
      </c>
      <c r="AE15" s="9">
        <f t="shared" si="3"/>
        <v>4</v>
      </c>
    </row>
    <row r="16" spans="1:36" ht="15" customHeight="1">
      <c r="A16" s="5">
        <f t="shared" si="4"/>
        <v>7</v>
      </c>
      <c r="B16" s="47" t="s">
        <v>63</v>
      </c>
      <c r="C16" s="47">
        <v>1</v>
      </c>
      <c r="D16" s="47">
        <v>1</v>
      </c>
      <c r="E16" s="47">
        <v>0</v>
      </c>
      <c r="F16" s="47">
        <v>1</v>
      </c>
      <c r="G16" s="47">
        <v>1</v>
      </c>
      <c r="H16" s="47">
        <v>1</v>
      </c>
      <c r="I16" s="47">
        <v>1</v>
      </c>
      <c r="J16" s="47">
        <v>4</v>
      </c>
      <c r="K16" s="47">
        <v>1</v>
      </c>
      <c r="L16" s="47">
        <v>0</v>
      </c>
      <c r="M16" s="47">
        <v>0</v>
      </c>
      <c r="N16" s="47">
        <v>1</v>
      </c>
      <c r="O16" s="47">
        <v>1</v>
      </c>
      <c r="P16" s="47">
        <v>1</v>
      </c>
      <c r="Q16" s="47">
        <v>0</v>
      </c>
      <c r="R16" s="47">
        <v>1</v>
      </c>
      <c r="S16" s="47">
        <v>0</v>
      </c>
      <c r="T16" s="47">
        <v>0</v>
      </c>
      <c r="U16" s="47">
        <v>1</v>
      </c>
      <c r="V16" s="47">
        <v>0</v>
      </c>
      <c r="W16" s="47">
        <v>0</v>
      </c>
      <c r="X16" s="47">
        <v>0</v>
      </c>
      <c r="Y16" s="47">
        <v>0</v>
      </c>
      <c r="Z16" s="47">
        <v>1</v>
      </c>
      <c r="AA16" s="47">
        <v>0</v>
      </c>
      <c r="AB16" s="47">
        <v>4</v>
      </c>
      <c r="AC16" s="7">
        <f t="shared" si="1"/>
        <v>21</v>
      </c>
      <c r="AD16" s="4">
        <f t="shared" si="2"/>
        <v>0.61764705882352944</v>
      </c>
      <c r="AE16" s="9">
        <f t="shared" si="3"/>
        <v>3</v>
      </c>
    </row>
    <row r="17" spans="1:31" ht="15" customHeight="1">
      <c r="A17" s="5">
        <f t="shared" si="4"/>
        <v>8</v>
      </c>
      <c r="B17" s="47" t="s">
        <v>64</v>
      </c>
      <c r="C17" s="47">
        <v>0</v>
      </c>
      <c r="D17" s="47">
        <v>1</v>
      </c>
      <c r="E17" s="47">
        <v>1</v>
      </c>
      <c r="F17" s="47">
        <v>1</v>
      </c>
      <c r="G17" s="47">
        <v>1</v>
      </c>
      <c r="H17" s="47">
        <v>1</v>
      </c>
      <c r="I17" s="47">
        <v>1</v>
      </c>
      <c r="J17" s="47">
        <v>4</v>
      </c>
      <c r="K17" s="47">
        <v>1</v>
      </c>
      <c r="L17" s="47">
        <v>1</v>
      </c>
      <c r="M17" s="47">
        <v>0</v>
      </c>
      <c r="N17" s="47">
        <v>0</v>
      </c>
      <c r="O17" s="47">
        <v>1</v>
      </c>
      <c r="P17" s="47">
        <v>1</v>
      </c>
      <c r="Q17" s="47">
        <v>1</v>
      </c>
      <c r="R17" s="47">
        <v>2</v>
      </c>
      <c r="S17" s="47">
        <v>0</v>
      </c>
      <c r="T17" s="47">
        <v>1</v>
      </c>
      <c r="U17" s="47">
        <v>1</v>
      </c>
      <c r="V17" s="47">
        <v>0</v>
      </c>
      <c r="W17" s="47">
        <v>0</v>
      </c>
      <c r="X17" s="47">
        <v>0</v>
      </c>
      <c r="Y17" s="47">
        <v>0</v>
      </c>
      <c r="Z17" s="47">
        <v>1</v>
      </c>
      <c r="AA17" s="47">
        <v>1</v>
      </c>
      <c r="AB17" s="47">
        <v>4</v>
      </c>
      <c r="AC17" s="7">
        <f t="shared" si="1"/>
        <v>25</v>
      </c>
      <c r="AD17" s="4">
        <f t="shared" si="2"/>
        <v>0.73529411764705888</v>
      </c>
      <c r="AE17" s="9">
        <f t="shared" si="3"/>
        <v>4</v>
      </c>
    </row>
    <row r="18" spans="1:31" ht="15" customHeight="1">
      <c r="A18" s="5">
        <f t="shared" si="4"/>
        <v>9</v>
      </c>
      <c r="B18" s="47" t="s">
        <v>65</v>
      </c>
      <c r="C18" s="47">
        <v>0</v>
      </c>
      <c r="D18" s="47">
        <v>1</v>
      </c>
      <c r="E18" s="47">
        <v>1</v>
      </c>
      <c r="F18" s="47">
        <v>1</v>
      </c>
      <c r="G18" s="47">
        <v>0</v>
      </c>
      <c r="H18" s="47">
        <v>1</v>
      </c>
      <c r="I18" s="47">
        <v>1</v>
      </c>
      <c r="J18" s="47">
        <v>4</v>
      </c>
      <c r="K18" s="47">
        <v>1</v>
      </c>
      <c r="L18" s="47">
        <v>1</v>
      </c>
      <c r="M18" s="47">
        <v>1</v>
      </c>
      <c r="N18" s="47">
        <v>1</v>
      </c>
      <c r="O18" s="47">
        <v>1</v>
      </c>
      <c r="P18" s="47">
        <v>1</v>
      </c>
      <c r="Q18" s="47">
        <v>1</v>
      </c>
      <c r="R18" s="47">
        <v>1</v>
      </c>
      <c r="S18" s="47">
        <v>1</v>
      </c>
      <c r="T18" s="47">
        <v>1</v>
      </c>
      <c r="U18" s="47">
        <v>1</v>
      </c>
      <c r="V18" s="47">
        <v>0</v>
      </c>
      <c r="W18" s="47">
        <v>0</v>
      </c>
      <c r="X18" s="47">
        <v>1</v>
      </c>
      <c r="Y18" s="47">
        <v>1</v>
      </c>
      <c r="Z18" s="47">
        <v>1</v>
      </c>
      <c r="AA18" s="47">
        <v>0</v>
      </c>
      <c r="AB18" s="47">
        <v>4</v>
      </c>
      <c r="AC18" s="7">
        <f t="shared" si="1"/>
        <v>27</v>
      </c>
      <c r="AD18" s="4">
        <f t="shared" si="2"/>
        <v>0.79411764705882348</v>
      </c>
      <c r="AE18" s="9">
        <f t="shared" si="3"/>
        <v>4</v>
      </c>
    </row>
    <row r="19" spans="1:31" ht="15" customHeight="1">
      <c r="A19" s="5">
        <f t="shared" si="4"/>
        <v>10</v>
      </c>
      <c r="B19" s="47" t="s">
        <v>66</v>
      </c>
      <c r="C19" s="47">
        <v>0</v>
      </c>
      <c r="D19" s="47">
        <v>0</v>
      </c>
      <c r="E19" s="47">
        <v>1</v>
      </c>
      <c r="F19" s="47">
        <v>1</v>
      </c>
      <c r="G19" s="47">
        <v>0</v>
      </c>
      <c r="H19" s="47">
        <v>1</v>
      </c>
      <c r="I19" s="47">
        <v>1</v>
      </c>
      <c r="J19" s="47">
        <v>1</v>
      </c>
      <c r="K19" s="47">
        <v>1</v>
      </c>
      <c r="L19" s="47">
        <v>0</v>
      </c>
      <c r="M19" s="47">
        <v>0</v>
      </c>
      <c r="N19" s="47">
        <v>1</v>
      </c>
      <c r="O19" s="47">
        <v>1</v>
      </c>
      <c r="P19" s="47">
        <v>1</v>
      </c>
      <c r="Q19" s="47">
        <v>1</v>
      </c>
      <c r="R19" s="47">
        <v>1</v>
      </c>
      <c r="S19" s="47">
        <v>1</v>
      </c>
      <c r="T19" s="47">
        <v>1</v>
      </c>
      <c r="U19" s="47">
        <v>1</v>
      </c>
      <c r="V19" s="47">
        <v>0</v>
      </c>
      <c r="W19" s="47">
        <v>0</v>
      </c>
      <c r="X19" s="47">
        <v>1</v>
      </c>
      <c r="Y19" s="47">
        <v>0</v>
      </c>
      <c r="Z19" s="47">
        <v>1</v>
      </c>
      <c r="AA19" s="47">
        <v>1</v>
      </c>
      <c r="AB19" s="47">
        <v>0</v>
      </c>
      <c r="AC19" s="7">
        <f t="shared" si="1"/>
        <v>17</v>
      </c>
      <c r="AD19" s="4">
        <f t="shared" si="2"/>
        <v>0.5</v>
      </c>
      <c r="AE19" s="9">
        <f t="shared" si="3"/>
        <v>3</v>
      </c>
    </row>
    <row r="20" spans="1:31" ht="15" customHeight="1">
      <c r="A20" s="5">
        <f t="shared" si="4"/>
        <v>11</v>
      </c>
      <c r="B20" s="47" t="s">
        <v>67</v>
      </c>
      <c r="C20" s="47">
        <v>1</v>
      </c>
      <c r="D20" s="47">
        <v>1</v>
      </c>
      <c r="E20" s="47">
        <v>1</v>
      </c>
      <c r="F20" s="47">
        <v>1</v>
      </c>
      <c r="G20" s="47">
        <v>1</v>
      </c>
      <c r="H20" s="47">
        <v>1</v>
      </c>
      <c r="I20" s="47">
        <v>1</v>
      </c>
      <c r="J20" s="47">
        <v>5</v>
      </c>
      <c r="K20" s="47">
        <v>1</v>
      </c>
      <c r="L20" s="47">
        <v>1</v>
      </c>
      <c r="M20" s="47">
        <v>1</v>
      </c>
      <c r="N20" s="47">
        <v>1</v>
      </c>
      <c r="O20" s="47">
        <v>1</v>
      </c>
      <c r="P20" s="47">
        <v>1</v>
      </c>
      <c r="Q20" s="47">
        <v>1</v>
      </c>
      <c r="R20" s="47">
        <v>2</v>
      </c>
      <c r="S20" s="47">
        <v>1</v>
      </c>
      <c r="T20" s="47">
        <v>1</v>
      </c>
      <c r="U20" s="47">
        <v>1</v>
      </c>
      <c r="V20" s="47">
        <v>1</v>
      </c>
      <c r="W20" s="47">
        <v>1</v>
      </c>
      <c r="X20" s="47">
        <v>1</v>
      </c>
      <c r="Y20" s="47">
        <v>1</v>
      </c>
      <c r="Z20" s="47">
        <v>1</v>
      </c>
      <c r="AA20" s="47">
        <v>0</v>
      </c>
      <c r="AB20" s="47">
        <v>4</v>
      </c>
      <c r="AC20" s="7">
        <f t="shared" si="1"/>
        <v>33</v>
      </c>
      <c r="AD20" s="4">
        <f t="shared" si="2"/>
        <v>0.97058823529411764</v>
      </c>
      <c r="AE20" s="9">
        <f t="shared" si="3"/>
        <v>5</v>
      </c>
    </row>
    <row r="21" spans="1:31" ht="15" customHeight="1">
      <c r="A21" s="5">
        <f t="shared" si="4"/>
        <v>12</v>
      </c>
      <c r="B21" s="47" t="s">
        <v>68</v>
      </c>
      <c r="C21" s="47">
        <v>0</v>
      </c>
      <c r="D21" s="47">
        <v>0</v>
      </c>
      <c r="E21" s="47">
        <v>1</v>
      </c>
      <c r="F21" s="47">
        <v>1</v>
      </c>
      <c r="G21" s="47">
        <v>1</v>
      </c>
      <c r="H21" s="47">
        <v>1</v>
      </c>
      <c r="I21" s="47">
        <v>0</v>
      </c>
      <c r="J21" s="47">
        <v>5</v>
      </c>
      <c r="K21" s="47">
        <v>1</v>
      </c>
      <c r="L21" s="47">
        <v>1</v>
      </c>
      <c r="M21" s="47">
        <v>1</v>
      </c>
      <c r="N21" s="47">
        <v>0</v>
      </c>
      <c r="O21" s="47">
        <v>1</v>
      </c>
      <c r="P21" s="47">
        <v>1</v>
      </c>
      <c r="Q21" s="47">
        <v>1</v>
      </c>
      <c r="R21" s="47">
        <v>2</v>
      </c>
      <c r="S21" s="47">
        <v>0</v>
      </c>
      <c r="T21" s="47">
        <v>1</v>
      </c>
      <c r="U21" s="47">
        <v>1</v>
      </c>
      <c r="V21" s="47">
        <v>1</v>
      </c>
      <c r="W21" s="47">
        <v>1</v>
      </c>
      <c r="X21" s="47">
        <v>0</v>
      </c>
      <c r="Y21" s="47">
        <v>1</v>
      </c>
      <c r="Z21" s="47">
        <v>1</v>
      </c>
      <c r="AA21" s="47">
        <v>1</v>
      </c>
      <c r="AB21" s="47">
        <v>0</v>
      </c>
      <c r="AC21" s="7">
        <f t="shared" si="1"/>
        <v>24</v>
      </c>
      <c r="AD21" s="4">
        <f t="shared" si="2"/>
        <v>0.70588235294117652</v>
      </c>
      <c r="AE21" s="9">
        <f t="shared" si="3"/>
        <v>4</v>
      </c>
    </row>
    <row r="22" spans="1:31" ht="15" customHeight="1">
      <c r="A22" s="5">
        <f t="shared" si="4"/>
        <v>13</v>
      </c>
      <c r="B22" s="47" t="s">
        <v>69</v>
      </c>
      <c r="C22" s="47">
        <v>1</v>
      </c>
      <c r="D22" s="47">
        <v>0</v>
      </c>
      <c r="E22" s="47">
        <v>1</v>
      </c>
      <c r="F22" s="47">
        <v>1</v>
      </c>
      <c r="G22" s="47">
        <v>1</v>
      </c>
      <c r="H22" s="47">
        <v>1</v>
      </c>
      <c r="I22" s="47">
        <v>1</v>
      </c>
      <c r="J22" s="47">
        <v>5</v>
      </c>
      <c r="K22" s="47">
        <v>1</v>
      </c>
      <c r="L22" s="47">
        <v>1</v>
      </c>
      <c r="M22" s="47">
        <v>1</v>
      </c>
      <c r="N22" s="47">
        <v>1</v>
      </c>
      <c r="O22" s="47">
        <v>1</v>
      </c>
      <c r="P22" s="47">
        <v>1</v>
      </c>
      <c r="Q22" s="47">
        <v>1</v>
      </c>
      <c r="R22" s="47">
        <v>1</v>
      </c>
      <c r="S22" s="47">
        <v>1</v>
      </c>
      <c r="T22" s="47">
        <v>1</v>
      </c>
      <c r="U22" s="47">
        <v>1</v>
      </c>
      <c r="V22" s="47">
        <v>1</v>
      </c>
      <c r="W22" s="47">
        <v>1</v>
      </c>
      <c r="X22" s="47">
        <v>1</v>
      </c>
      <c r="Y22" s="47">
        <v>0</v>
      </c>
      <c r="Z22" s="47">
        <v>1</v>
      </c>
      <c r="AA22" s="47">
        <v>1</v>
      </c>
      <c r="AB22" s="47">
        <v>4</v>
      </c>
      <c r="AC22" s="7">
        <f t="shared" si="1"/>
        <v>31</v>
      </c>
      <c r="AD22" s="4">
        <f t="shared" si="2"/>
        <v>0.91176470588235292</v>
      </c>
      <c r="AE22" s="9">
        <f t="shared" si="3"/>
        <v>5</v>
      </c>
    </row>
    <row r="23" spans="1:31" ht="15" customHeight="1">
      <c r="A23" s="5">
        <f t="shared" si="4"/>
        <v>14</v>
      </c>
      <c r="B23" s="47" t="s">
        <v>70</v>
      </c>
      <c r="C23" s="47">
        <v>1</v>
      </c>
      <c r="D23" s="47">
        <v>1</v>
      </c>
      <c r="E23" s="47">
        <v>1</v>
      </c>
      <c r="F23" s="47">
        <v>1</v>
      </c>
      <c r="G23" s="47">
        <v>1</v>
      </c>
      <c r="H23" s="47">
        <v>1</v>
      </c>
      <c r="I23" s="47">
        <v>1</v>
      </c>
      <c r="J23" s="47">
        <v>2</v>
      </c>
      <c r="K23" s="47">
        <v>1</v>
      </c>
      <c r="L23" s="47">
        <v>1</v>
      </c>
      <c r="M23" s="47">
        <v>1</v>
      </c>
      <c r="N23" s="47">
        <v>0</v>
      </c>
      <c r="O23" s="47">
        <v>1</v>
      </c>
      <c r="P23" s="47">
        <v>1</v>
      </c>
      <c r="Q23" s="47">
        <v>1</v>
      </c>
      <c r="R23" s="47">
        <v>2</v>
      </c>
      <c r="S23" s="47">
        <v>0</v>
      </c>
      <c r="T23" s="47">
        <v>1</v>
      </c>
      <c r="U23" s="47">
        <v>1</v>
      </c>
      <c r="V23" s="47">
        <v>1</v>
      </c>
      <c r="W23" s="47">
        <v>1</v>
      </c>
      <c r="X23" s="47">
        <v>0</v>
      </c>
      <c r="Y23" s="47">
        <v>1</v>
      </c>
      <c r="Z23" s="47">
        <v>0</v>
      </c>
      <c r="AA23" s="47">
        <v>1</v>
      </c>
      <c r="AB23" s="47">
        <v>4</v>
      </c>
      <c r="AC23" s="7">
        <f t="shared" si="1"/>
        <v>27</v>
      </c>
      <c r="AD23" s="4">
        <f t="shared" si="2"/>
        <v>0.79411764705882348</v>
      </c>
      <c r="AE23" s="9">
        <f t="shared" si="3"/>
        <v>4</v>
      </c>
    </row>
    <row r="24" spans="1:31" ht="15" customHeight="1">
      <c r="A24" s="5">
        <f t="shared" si="4"/>
        <v>15</v>
      </c>
      <c r="B24" s="47" t="s">
        <v>71</v>
      </c>
      <c r="C24" s="47">
        <v>0</v>
      </c>
      <c r="D24" s="47">
        <v>0</v>
      </c>
      <c r="E24" s="47">
        <v>1</v>
      </c>
      <c r="F24" s="47">
        <v>1</v>
      </c>
      <c r="G24" s="47">
        <v>0</v>
      </c>
      <c r="H24" s="47">
        <v>1</v>
      </c>
      <c r="I24" s="47">
        <v>1</v>
      </c>
      <c r="J24" s="47">
        <v>1</v>
      </c>
      <c r="K24" s="47">
        <v>0</v>
      </c>
      <c r="L24" s="47">
        <v>0</v>
      </c>
      <c r="M24" s="47">
        <v>0</v>
      </c>
      <c r="N24" s="47">
        <v>1</v>
      </c>
      <c r="O24" s="47">
        <v>1</v>
      </c>
      <c r="P24" s="47">
        <v>1</v>
      </c>
      <c r="Q24" s="47">
        <v>1</v>
      </c>
      <c r="R24" s="47">
        <v>2</v>
      </c>
      <c r="S24" s="47">
        <v>1</v>
      </c>
      <c r="T24" s="47">
        <v>1</v>
      </c>
      <c r="U24" s="47">
        <v>1</v>
      </c>
      <c r="V24" s="47">
        <v>1</v>
      </c>
      <c r="W24" s="47">
        <v>1</v>
      </c>
      <c r="X24" s="47">
        <v>0</v>
      </c>
      <c r="Y24" s="47">
        <v>0</v>
      </c>
      <c r="Z24" s="47">
        <v>1</v>
      </c>
      <c r="AA24" s="47">
        <v>0</v>
      </c>
      <c r="AB24" s="47">
        <v>1</v>
      </c>
      <c r="AC24" s="7">
        <f t="shared" si="1"/>
        <v>18</v>
      </c>
      <c r="AD24" s="4">
        <f t="shared" si="2"/>
        <v>0.52941176470588236</v>
      </c>
      <c r="AE24" s="9">
        <v>5</v>
      </c>
    </row>
    <row r="25" spans="1:31" ht="15" customHeight="1">
      <c r="A25" s="5">
        <f t="shared" si="4"/>
        <v>16</v>
      </c>
      <c r="B25" s="47" t="s">
        <v>72</v>
      </c>
      <c r="C25" s="47">
        <v>1</v>
      </c>
      <c r="D25" s="47">
        <v>0</v>
      </c>
      <c r="E25" s="47">
        <v>1</v>
      </c>
      <c r="F25" s="47">
        <v>1</v>
      </c>
      <c r="G25" s="47">
        <v>1</v>
      </c>
      <c r="H25" s="47">
        <v>0</v>
      </c>
      <c r="I25" s="47">
        <v>1</v>
      </c>
      <c r="J25" s="47">
        <v>5</v>
      </c>
      <c r="K25" s="47">
        <v>1</v>
      </c>
      <c r="L25" s="47">
        <v>1</v>
      </c>
      <c r="M25" s="47">
        <v>1</v>
      </c>
      <c r="N25" s="47">
        <v>0</v>
      </c>
      <c r="O25" s="47">
        <v>1</v>
      </c>
      <c r="P25" s="47">
        <v>1</v>
      </c>
      <c r="Q25" s="47">
        <v>1</v>
      </c>
      <c r="R25" s="47">
        <v>2</v>
      </c>
      <c r="S25" s="47">
        <v>1</v>
      </c>
      <c r="T25" s="47">
        <v>1</v>
      </c>
      <c r="U25" s="47">
        <v>1</v>
      </c>
      <c r="V25" s="47">
        <v>0</v>
      </c>
      <c r="W25" s="47">
        <v>0</v>
      </c>
      <c r="X25" s="47">
        <v>0</v>
      </c>
      <c r="Y25" s="47">
        <v>1</v>
      </c>
      <c r="Z25" s="47">
        <v>1</v>
      </c>
      <c r="AA25" s="47">
        <v>1</v>
      </c>
      <c r="AB25" s="47">
        <v>2</v>
      </c>
      <c r="AC25" s="7">
        <f t="shared" si="1"/>
        <v>26</v>
      </c>
      <c r="AD25" s="4">
        <f t="shared" si="2"/>
        <v>0.76470588235294112</v>
      </c>
      <c r="AE25" s="9">
        <f t="shared" si="3"/>
        <v>4</v>
      </c>
    </row>
    <row r="26" spans="1:31" ht="15" customHeight="1">
      <c r="A26" s="5">
        <f t="shared" si="4"/>
        <v>17</v>
      </c>
      <c r="B26" s="47" t="s">
        <v>73</v>
      </c>
      <c r="C26" s="47">
        <v>0</v>
      </c>
      <c r="D26" s="47">
        <v>1</v>
      </c>
      <c r="E26" s="47">
        <v>1</v>
      </c>
      <c r="F26" s="47">
        <v>1</v>
      </c>
      <c r="G26" s="47">
        <v>1</v>
      </c>
      <c r="H26" s="47">
        <v>1</v>
      </c>
      <c r="I26" s="47">
        <v>1</v>
      </c>
      <c r="J26" s="47">
        <v>3</v>
      </c>
      <c r="K26" s="47">
        <v>0</v>
      </c>
      <c r="L26" s="47">
        <v>0</v>
      </c>
      <c r="M26" s="47">
        <v>1</v>
      </c>
      <c r="N26" s="47">
        <v>1</v>
      </c>
      <c r="O26" s="47">
        <v>0</v>
      </c>
      <c r="P26" s="47">
        <v>1</v>
      </c>
      <c r="Q26" s="47">
        <v>0</v>
      </c>
      <c r="R26" s="47">
        <v>1</v>
      </c>
      <c r="S26" s="47">
        <v>1</v>
      </c>
      <c r="T26" s="47">
        <v>1</v>
      </c>
      <c r="U26" s="47">
        <v>0</v>
      </c>
      <c r="V26" s="47">
        <v>0</v>
      </c>
      <c r="W26" s="47">
        <v>0</v>
      </c>
      <c r="X26" s="47">
        <v>0</v>
      </c>
      <c r="Y26" s="47">
        <v>1</v>
      </c>
      <c r="Z26" s="47">
        <v>1</v>
      </c>
      <c r="AA26" s="47">
        <v>0</v>
      </c>
      <c r="AB26" s="47">
        <v>4</v>
      </c>
      <c r="AC26" s="43">
        <f t="shared" si="1"/>
        <v>21</v>
      </c>
      <c r="AD26" s="4">
        <f t="shared" si="2"/>
        <v>0.61764705882352944</v>
      </c>
      <c r="AE26" s="9">
        <f t="shared" si="3"/>
        <v>3</v>
      </c>
    </row>
    <row r="27" spans="1:31" ht="15" customHeight="1">
      <c r="A27" s="5">
        <f t="shared" si="4"/>
        <v>18</v>
      </c>
      <c r="B27" s="47" t="s">
        <v>74</v>
      </c>
      <c r="C27" s="47">
        <v>1</v>
      </c>
      <c r="D27" s="47">
        <v>1</v>
      </c>
      <c r="E27" s="47">
        <v>1</v>
      </c>
      <c r="F27" s="47">
        <v>1</v>
      </c>
      <c r="G27" s="47">
        <v>1</v>
      </c>
      <c r="H27" s="47">
        <v>1</v>
      </c>
      <c r="I27" s="47">
        <v>0</v>
      </c>
      <c r="J27" s="47">
        <v>4</v>
      </c>
      <c r="K27" s="47">
        <v>0</v>
      </c>
      <c r="L27" s="47">
        <v>1</v>
      </c>
      <c r="M27" s="47">
        <v>1</v>
      </c>
      <c r="N27" s="47">
        <v>0</v>
      </c>
      <c r="O27" s="47">
        <v>1</v>
      </c>
      <c r="P27" s="47">
        <v>1</v>
      </c>
      <c r="Q27" s="47">
        <v>1</v>
      </c>
      <c r="R27" s="47">
        <v>2</v>
      </c>
      <c r="S27" s="47">
        <v>1</v>
      </c>
      <c r="T27" s="47">
        <v>1</v>
      </c>
      <c r="U27" s="47">
        <v>1</v>
      </c>
      <c r="V27" s="47">
        <v>1</v>
      </c>
      <c r="W27" s="47">
        <v>0</v>
      </c>
      <c r="X27" s="47">
        <v>0</v>
      </c>
      <c r="Y27" s="47">
        <v>1</v>
      </c>
      <c r="Z27" s="47">
        <v>0</v>
      </c>
      <c r="AA27" s="47">
        <v>1</v>
      </c>
      <c r="AB27" s="47">
        <v>2</v>
      </c>
      <c r="AC27" s="7">
        <f t="shared" si="1"/>
        <v>25</v>
      </c>
      <c r="AD27" s="4">
        <f t="shared" si="2"/>
        <v>0.73529411764705888</v>
      </c>
      <c r="AE27" s="9">
        <f t="shared" si="3"/>
        <v>4</v>
      </c>
    </row>
    <row r="28" spans="1:31" ht="15" customHeight="1">
      <c r="A28" s="5">
        <f t="shared" si="4"/>
        <v>19</v>
      </c>
      <c r="B28" s="47" t="s">
        <v>75</v>
      </c>
      <c r="C28" s="47">
        <v>1</v>
      </c>
      <c r="D28" s="47">
        <v>1</v>
      </c>
      <c r="E28" s="47">
        <v>1</v>
      </c>
      <c r="F28" s="47">
        <v>1</v>
      </c>
      <c r="G28" s="47">
        <v>1</v>
      </c>
      <c r="H28" s="47">
        <v>1</v>
      </c>
      <c r="I28" s="47">
        <v>0</v>
      </c>
      <c r="J28" s="47">
        <v>5</v>
      </c>
      <c r="K28" s="47">
        <v>1</v>
      </c>
      <c r="L28" s="47">
        <v>1</v>
      </c>
      <c r="M28" s="47">
        <v>1</v>
      </c>
      <c r="N28" s="47">
        <v>1</v>
      </c>
      <c r="O28" s="47">
        <v>1</v>
      </c>
      <c r="P28" s="47">
        <v>1</v>
      </c>
      <c r="Q28" s="47">
        <v>1</v>
      </c>
      <c r="R28" s="47">
        <v>2</v>
      </c>
      <c r="S28" s="47">
        <v>1</v>
      </c>
      <c r="T28" s="47">
        <v>1</v>
      </c>
      <c r="U28" s="47">
        <v>1</v>
      </c>
      <c r="V28" s="47">
        <v>0</v>
      </c>
      <c r="W28" s="47">
        <v>0</v>
      </c>
      <c r="X28" s="47">
        <v>0</v>
      </c>
      <c r="Y28" s="47">
        <v>0</v>
      </c>
      <c r="Z28" s="47">
        <v>1</v>
      </c>
      <c r="AA28" s="47">
        <v>1</v>
      </c>
      <c r="AB28" s="47">
        <v>3</v>
      </c>
      <c r="AC28" s="7">
        <f t="shared" si="1"/>
        <v>28</v>
      </c>
      <c r="AD28" s="4">
        <f t="shared" si="2"/>
        <v>0.82352941176470584</v>
      </c>
      <c r="AE28" s="9">
        <f t="shared" si="3"/>
        <v>4</v>
      </c>
    </row>
    <row r="29" spans="1:31" ht="15" customHeight="1">
      <c r="A29" s="5">
        <v>20</v>
      </c>
      <c r="B29" s="47" t="s">
        <v>76</v>
      </c>
      <c r="C29" s="47">
        <v>0</v>
      </c>
      <c r="D29" s="47">
        <v>1</v>
      </c>
      <c r="E29" s="47">
        <v>1</v>
      </c>
      <c r="F29" s="47">
        <v>1</v>
      </c>
      <c r="G29" s="47">
        <v>1</v>
      </c>
      <c r="H29" s="47">
        <v>1</v>
      </c>
      <c r="I29" s="47">
        <v>0</v>
      </c>
      <c r="J29" s="47">
        <v>4</v>
      </c>
      <c r="K29" s="47">
        <v>1</v>
      </c>
      <c r="L29" s="47">
        <v>1</v>
      </c>
      <c r="M29" s="47">
        <v>1</v>
      </c>
      <c r="N29" s="47">
        <v>1</v>
      </c>
      <c r="O29" s="47">
        <v>1</v>
      </c>
      <c r="P29" s="47">
        <v>1</v>
      </c>
      <c r="Q29" s="47">
        <v>1</v>
      </c>
      <c r="R29" s="47">
        <v>2</v>
      </c>
      <c r="S29" s="47">
        <v>1</v>
      </c>
      <c r="T29" s="47">
        <v>0</v>
      </c>
      <c r="U29" s="47">
        <v>1</v>
      </c>
      <c r="V29" s="47">
        <v>0</v>
      </c>
      <c r="W29" s="47">
        <v>1</v>
      </c>
      <c r="X29" s="47">
        <v>1</v>
      </c>
      <c r="Y29" s="47">
        <v>1</v>
      </c>
      <c r="Z29" s="47">
        <v>0</v>
      </c>
      <c r="AA29" s="47">
        <v>1</v>
      </c>
      <c r="AB29" s="47">
        <v>4</v>
      </c>
      <c r="AC29" s="7">
        <f t="shared" si="1"/>
        <v>28</v>
      </c>
      <c r="AD29" s="4">
        <f t="shared" si="2"/>
        <v>0.82352941176470584</v>
      </c>
      <c r="AE29" s="9">
        <f t="shared" si="3"/>
        <v>4</v>
      </c>
    </row>
    <row r="30" spans="1:31" ht="15" customHeight="1">
      <c r="A30" s="5">
        <v>21</v>
      </c>
      <c r="B30" s="47" t="s">
        <v>77</v>
      </c>
      <c r="C30" s="47">
        <v>0</v>
      </c>
      <c r="D30" s="47">
        <v>1</v>
      </c>
      <c r="E30" s="47">
        <v>1</v>
      </c>
      <c r="F30" s="47">
        <v>1</v>
      </c>
      <c r="G30" s="47">
        <v>1</v>
      </c>
      <c r="H30" s="47">
        <v>1</v>
      </c>
      <c r="I30" s="47">
        <v>0</v>
      </c>
      <c r="J30" s="47">
        <v>4</v>
      </c>
      <c r="K30" s="47">
        <v>1</v>
      </c>
      <c r="L30" s="47">
        <v>1</v>
      </c>
      <c r="M30" s="47">
        <v>1</v>
      </c>
      <c r="N30" s="47">
        <v>1</v>
      </c>
      <c r="O30" s="47">
        <v>1</v>
      </c>
      <c r="P30" s="47">
        <v>1</v>
      </c>
      <c r="Q30" s="47">
        <v>1</v>
      </c>
      <c r="R30" s="47">
        <v>1</v>
      </c>
      <c r="S30" s="47">
        <v>1</v>
      </c>
      <c r="T30" s="47">
        <v>1</v>
      </c>
      <c r="U30" s="47">
        <v>0</v>
      </c>
      <c r="V30" s="47">
        <v>0</v>
      </c>
      <c r="W30" s="47">
        <v>0</v>
      </c>
      <c r="X30" s="47">
        <v>0</v>
      </c>
      <c r="Y30" s="47">
        <v>1</v>
      </c>
      <c r="Z30" s="47">
        <v>1</v>
      </c>
      <c r="AA30" s="47">
        <v>0</v>
      </c>
      <c r="AB30" s="47">
        <v>3</v>
      </c>
      <c r="AC30" s="7">
        <f t="shared" si="1"/>
        <v>24</v>
      </c>
      <c r="AD30" s="4">
        <f t="shared" si="2"/>
        <v>0.70588235294117652</v>
      </c>
      <c r="AE30" s="9">
        <f t="shared" si="3"/>
        <v>4</v>
      </c>
    </row>
    <row r="31" spans="1:31" ht="15" customHeight="1">
      <c r="A31" s="5">
        <v>22</v>
      </c>
      <c r="B31" s="47" t="s">
        <v>78</v>
      </c>
      <c r="C31" s="47">
        <v>0</v>
      </c>
      <c r="D31" s="47">
        <v>0</v>
      </c>
      <c r="E31" s="47">
        <v>1</v>
      </c>
      <c r="F31" s="47">
        <v>1</v>
      </c>
      <c r="G31" s="47">
        <v>1</v>
      </c>
      <c r="H31" s="47">
        <v>1</v>
      </c>
      <c r="I31" s="47">
        <v>1</v>
      </c>
      <c r="J31" s="47">
        <v>4</v>
      </c>
      <c r="K31" s="47">
        <v>0</v>
      </c>
      <c r="L31" s="47">
        <v>1</v>
      </c>
      <c r="M31" s="47">
        <v>0</v>
      </c>
      <c r="N31" s="47">
        <v>1</v>
      </c>
      <c r="O31" s="47">
        <v>1</v>
      </c>
      <c r="P31" s="47">
        <v>1</v>
      </c>
      <c r="Q31" s="47">
        <v>1</v>
      </c>
      <c r="R31" s="47">
        <v>1</v>
      </c>
      <c r="S31" s="47">
        <v>1</v>
      </c>
      <c r="T31" s="47">
        <v>1</v>
      </c>
      <c r="U31" s="47">
        <v>1</v>
      </c>
      <c r="V31" s="47">
        <v>0</v>
      </c>
      <c r="W31" s="47">
        <v>0</v>
      </c>
      <c r="X31" s="47">
        <v>0</v>
      </c>
      <c r="Y31" s="47">
        <v>1</v>
      </c>
      <c r="Z31" s="47">
        <v>0</v>
      </c>
      <c r="AA31" s="47">
        <v>0</v>
      </c>
      <c r="AB31" s="47">
        <v>4</v>
      </c>
      <c r="AC31" s="7">
        <f t="shared" si="1"/>
        <v>23</v>
      </c>
      <c r="AD31" s="4">
        <f t="shared" si="2"/>
        <v>0.67647058823529416</v>
      </c>
      <c r="AE31" s="9">
        <f t="shared" si="3"/>
        <v>3</v>
      </c>
    </row>
    <row r="32" spans="1:31" ht="15" customHeight="1">
      <c r="A32" s="79" t="s">
        <v>3</v>
      </c>
      <c r="B32" s="80"/>
      <c r="C32" s="45">
        <f>SUM(C10:C31)</f>
        <v>10</v>
      </c>
      <c r="D32" s="45">
        <f>SUM(D10:D31)</f>
        <v>14</v>
      </c>
      <c r="E32" s="45">
        <f>SUM(E10:E31)</f>
        <v>21</v>
      </c>
      <c r="F32" s="45">
        <f>SUM(F10:F31)</f>
        <v>22</v>
      </c>
      <c r="G32" s="45">
        <f>SUM(G10:G31)</f>
        <v>18</v>
      </c>
      <c r="H32" s="45">
        <f>SUM(H10:H31)</f>
        <v>21</v>
      </c>
      <c r="I32" s="45">
        <f>SUM(I10:I31)</f>
        <v>16</v>
      </c>
      <c r="J32" s="45">
        <f>SUM(J10:J31)</f>
        <v>90</v>
      </c>
      <c r="K32" s="45">
        <f>SUM(K10:K31)</f>
        <v>18</v>
      </c>
      <c r="L32" s="45">
        <f>SUM(L10:L31)</f>
        <v>16</v>
      </c>
      <c r="M32" s="45">
        <f>SUM(M10:M31)</f>
        <v>15</v>
      </c>
      <c r="N32" s="45">
        <f>SUM(N10:N31)</f>
        <v>13</v>
      </c>
      <c r="O32" s="45">
        <f>SUM(O10:O31)</f>
        <v>21</v>
      </c>
      <c r="P32" s="45">
        <f>SUM(P10:P31)</f>
        <v>22</v>
      </c>
      <c r="Q32" s="45">
        <f>SUM(Q10:Q31)</f>
        <v>19</v>
      </c>
      <c r="R32" s="45">
        <f>SUM(R10:R31)</f>
        <v>33</v>
      </c>
      <c r="S32" s="45">
        <f>SUM(S10:S31)</f>
        <v>16</v>
      </c>
      <c r="T32" s="45">
        <f>SUM(T10:T31)</f>
        <v>20</v>
      </c>
      <c r="U32" s="45">
        <f>SUM(U10:U31)</f>
        <v>19</v>
      </c>
      <c r="V32" s="45">
        <f>SUM(V10:V31)</f>
        <v>9</v>
      </c>
      <c r="W32" s="45">
        <f t="shared" ref="W32:AB32" si="5">SUM(W10:W31)</f>
        <v>10</v>
      </c>
      <c r="X32" s="45">
        <f t="shared" si="5"/>
        <v>9</v>
      </c>
      <c r="Y32" s="45">
        <f t="shared" si="5"/>
        <v>14</v>
      </c>
      <c r="Z32" s="45">
        <f t="shared" si="5"/>
        <v>15</v>
      </c>
      <c r="AA32" s="45">
        <f t="shared" si="5"/>
        <v>14</v>
      </c>
      <c r="AB32" s="45">
        <f t="shared" si="5"/>
        <v>67</v>
      </c>
      <c r="AC32" s="37">
        <f>AVERAGE(AC10:AC31)</f>
        <v>25.545454545454547</v>
      </c>
      <c r="AD32" s="38">
        <f>AVERAGE(AD10:AD31)</f>
        <v>0.75133689839572204</v>
      </c>
      <c r="AE32" s="39">
        <f>AVERAGE(AE10:AE31)</f>
        <v>4</v>
      </c>
    </row>
    <row r="33" spans="1:31" ht="15" customHeight="1" thickBot="1">
      <c r="A33" s="81" t="s">
        <v>8</v>
      </c>
      <c r="B33" s="82"/>
      <c r="C33" s="40">
        <f>C32/($W$5*C9)</f>
        <v>0.45454545454545453</v>
      </c>
      <c r="D33" s="40">
        <f>D32/($W$5*D9)</f>
        <v>0.63636363636363635</v>
      </c>
      <c r="E33" s="40">
        <f>E32/($W$5*E9)</f>
        <v>0.95454545454545459</v>
      </c>
      <c r="F33" s="40">
        <f>F32/($W$5*F9)</f>
        <v>1</v>
      </c>
      <c r="G33" s="40">
        <f>G32/($W$5*G9)</f>
        <v>0.81818181818181823</v>
      </c>
      <c r="H33" s="40">
        <f>H32/($W$5*H9)</f>
        <v>0.95454545454545459</v>
      </c>
      <c r="I33" s="44">
        <f>I32/($W$5*I9)</f>
        <v>0.72727272727272729</v>
      </c>
      <c r="J33" s="40">
        <f>J32/($W$5*J9)</f>
        <v>0.81818181818181823</v>
      </c>
      <c r="K33" s="40">
        <f>K32/($W$5*K9)</f>
        <v>0.81818181818181823</v>
      </c>
      <c r="L33" s="40">
        <f>L32/($W$5*L9)</f>
        <v>0.72727272727272729</v>
      </c>
      <c r="M33" s="40">
        <f>M32/($W$5*M9)</f>
        <v>0.68181818181818177</v>
      </c>
      <c r="N33" s="40">
        <f>N32/($W$5*N9)</f>
        <v>0.59090909090909094</v>
      </c>
      <c r="O33" s="40">
        <f>O32/($W$5*O9)</f>
        <v>0.95454545454545459</v>
      </c>
      <c r="P33" s="40">
        <f>P32/($W$5*P9)</f>
        <v>1</v>
      </c>
      <c r="Q33" s="40">
        <f>Q32/($W$5*Q9)</f>
        <v>0.86363636363636365</v>
      </c>
      <c r="R33" s="40">
        <f>R32/($W$5*R9)</f>
        <v>0.75</v>
      </c>
      <c r="S33" s="40">
        <f>S32/($W$5*S9)</f>
        <v>0.72727272727272729</v>
      </c>
      <c r="T33" s="40">
        <f>T32/($W$5*T9)</f>
        <v>0.90909090909090906</v>
      </c>
      <c r="U33" s="40">
        <f>U32/($W$5*U9)</f>
        <v>0.86363636363636365</v>
      </c>
      <c r="V33" s="40">
        <f>V32/($W$5*V9)</f>
        <v>0.40909090909090912</v>
      </c>
      <c r="W33" s="40">
        <f t="shared" ref="W33:AC33" si="6">W32/($W$5*W9)</f>
        <v>0.45454545454545453</v>
      </c>
      <c r="X33" s="40">
        <f t="shared" si="6"/>
        <v>0.40909090909090912</v>
      </c>
      <c r="Y33" s="40">
        <f t="shared" si="6"/>
        <v>0.63636363636363635</v>
      </c>
      <c r="Z33" s="40">
        <f t="shared" si="6"/>
        <v>0.68181818181818177</v>
      </c>
      <c r="AA33" s="40">
        <f t="shared" si="6"/>
        <v>0.63636363636363635</v>
      </c>
      <c r="AB33" s="40">
        <f t="shared" si="6"/>
        <v>0.76136363636363635</v>
      </c>
      <c r="AC33" s="40"/>
      <c r="AD33" s="41"/>
      <c r="AE33" s="42"/>
    </row>
    <row r="34" spans="1:31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" customHeight="1">
      <c r="A35" s="83" t="s">
        <v>14</v>
      </c>
      <c r="B35" s="72"/>
      <c r="C35" s="17">
        <f>U5</f>
        <v>22</v>
      </c>
      <c r="D35" s="83" t="s">
        <v>15</v>
      </c>
      <c r="E35" s="72"/>
      <c r="F35" s="72"/>
      <c r="G35" s="72"/>
      <c r="H35" s="17">
        <f>W5</f>
        <v>22</v>
      </c>
      <c r="I35" s="21"/>
      <c r="J35" s="21"/>
      <c r="K35" s="83"/>
      <c r="L35" s="72"/>
      <c r="M35" s="72"/>
      <c r="N35" s="72"/>
      <c r="O35" s="72"/>
      <c r="P35" s="72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6"/>
      <c r="AD35" s="6"/>
      <c r="AE35" s="6"/>
    </row>
    <row r="36" spans="1:31" ht="15" customHeight="1">
      <c r="A36" s="21" t="s">
        <v>16</v>
      </c>
      <c r="B36" s="22"/>
      <c r="C36" s="17"/>
      <c r="D36" s="21"/>
      <c r="E36" s="22">
        <f>COUNTIF(AD10:AD31,"&gt;=50%")</f>
        <v>22</v>
      </c>
      <c r="F36" s="18" t="s">
        <v>22</v>
      </c>
      <c r="G36" s="86">
        <f>COUNTIF(AD10:AD31,"&gt;=50%")/W5</f>
        <v>1</v>
      </c>
      <c r="H36" s="8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6"/>
      <c r="AD36" s="6"/>
      <c r="AE36" s="6"/>
    </row>
    <row r="37" spans="1:31" ht="15" customHeight="1">
      <c r="A37" s="21" t="s">
        <v>17</v>
      </c>
      <c r="B37" s="21"/>
      <c r="C37" s="21"/>
      <c r="D37" s="21"/>
      <c r="E37" s="21">
        <f>COUNTIF(AD10:AD31,"&gt;=64%")</f>
        <v>18</v>
      </c>
      <c r="F37" s="19" t="s">
        <v>22</v>
      </c>
      <c r="G37" s="87">
        <f>COUNTIF(AD10:AD31,"&gt;=64%")/W5</f>
        <v>0.81818181818181823</v>
      </c>
      <c r="H37" s="8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11"/>
      <c r="AD37" s="11"/>
      <c r="AE37" s="11"/>
    </row>
    <row r="38" spans="1:31" ht="15" customHeight="1">
      <c r="A38" s="6" t="s">
        <v>18</v>
      </c>
      <c r="B38" s="21"/>
      <c r="C38" s="21"/>
      <c r="D38" s="21"/>
      <c r="E38" s="21">
        <f>COUNTIF(AD10:AD31,"&gt;=75%")</f>
        <v>10</v>
      </c>
      <c r="F38" s="19" t="s">
        <v>22</v>
      </c>
      <c r="G38" s="87">
        <f>COUNTIF(AD10:AD31,"&gt;=75%")/W5</f>
        <v>0.45454545454545453</v>
      </c>
      <c r="H38" s="86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6"/>
      <c r="AD38" s="6"/>
      <c r="AE38" s="6"/>
    </row>
    <row r="39" spans="1:31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6"/>
      <c r="AD39" s="6"/>
      <c r="AE39" s="6"/>
    </row>
    <row r="40" spans="1:31" ht="15.75">
      <c r="A40" s="10" t="s">
        <v>19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11"/>
      <c r="AD40" s="11"/>
      <c r="AE40" s="11"/>
    </row>
    <row r="41" spans="1:31" ht="21.75" customHeight="1">
      <c r="A41" s="11" t="s">
        <v>80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ht="30" customHeight="1">
      <c r="A42" s="2" t="s">
        <v>81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"/>
      <c r="AD42" s="6"/>
      <c r="AE42" s="6"/>
    </row>
    <row r="43" spans="1:31" ht="15.7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2"/>
      <c r="Y43" s="8"/>
      <c r="Z43" s="8"/>
      <c r="AA43" s="8"/>
      <c r="AB43" s="12"/>
      <c r="AC43" s="20"/>
      <c r="AD43" s="20"/>
      <c r="AE43" s="6"/>
    </row>
    <row r="44" spans="1:31" ht="15.75">
      <c r="A44" s="2" t="s">
        <v>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8"/>
      <c r="Z44" s="8"/>
      <c r="AA44" s="8"/>
      <c r="AB44" s="8"/>
      <c r="AC44" s="20"/>
      <c r="AD44" s="20"/>
      <c r="AE44" s="6"/>
    </row>
    <row r="45" spans="1:3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8"/>
      <c r="Z45" s="8"/>
      <c r="AA45" s="8"/>
      <c r="AB45" s="8"/>
      <c r="AC45" s="20"/>
      <c r="AD45" s="20"/>
      <c r="AE45" s="6"/>
    </row>
    <row r="46" spans="1:31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31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3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</sheetData>
  <mergeCells count="38">
    <mergeCell ref="A43:W43"/>
    <mergeCell ref="G36:H36"/>
    <mergeCell ref="G37:H37"/>
    <mergeCell ref="G38:H38"/>
    <mergeCell ref="K35:P35"/>
    <mergeCell ref="A32:B32"/>
    <mergeCell ref="A33:B33"/>
    <mergeCell ref="A5:D5"/>
    <mergeCell ref="AD7:AD8"/>
    <mergeCell ref="A35:B35"/>
    <mergeCell ref="D35:G35"/>
    <mergeCell ref="E5:F5"/>
    <mergeCell ref="AE7:AE8"/>
    <mergeCell ref="AD3:AD4"/>
    <mergeCell ref="AE3:AE4"/>
    <mergeCell ref="A6:B6"/>
    <mergeCell ref="A7:A8"/>
    <mergeCell ref="B7:B8"/>
    <mergeCell ref="AC7:AC8"/>
    <mergeCell ref="U5:V5"/>
    <mergeCell ref="W5:X5"/>
    <mergeCell ref="E4:F4"/>
    <mergeCell ref="A3:D3"/>
    <mergeCell ref="E3:R3"/>
    <mergeCell ref="P4:R4"/>
    <mergeCell ref="M4:O4"/>
    <mergeCell ref="J4:L4"/>
    <mergeCell ref="G4:I4"/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</mergeCells>
  <phoneticPr fontId="0" type="noConversion"/>
  <pageMargins left="1" right="1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2017-05-18T09:31:56Z</cp:lastPrinted>
  <dcterms:created xsi:type="dcterms:W3CDTF">2012-09-06T14:18:27Z</dcterms:created>
  <dcterms:modified xsi:type="dcterms:W3CDTF">2020-05-23T16:37:56Z</dcterms:modified>
</cp:coreProperties>
</file>