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240" windowWidth="19320" windowHeight="7950"/>
  </bookViews>
  <sheets>
    <sheet name="анализ" sheetId="26" r:id="rId1"/>
  </sheets>
  <definedNames>
    <definedName name="_xlnm._FilterDatabase" localSheetId="0" hidden="1">анализ!$AD$7:$AD$33</definedName>
    <definedName name="_xlnm.Print_Area" localSheetId="0">анализ!$A$1:$AE$32</definedName>
  </definedNames>
  <calcPr calcId="125725"/>
</workbook>
</file>

<file path=xl/calcChain.xml><?xml version="1.0" encoding="utf-8"?>
<calcChain xmlns="http://schemas.openxmlformats.org/spreadsheetml/2006/main">
  <c r="AC30" i="26"/>
  <c r="AC29"/>
  <c r="AE29" s="1"/>
  <c r="AC28"/>
  <c r="AE28" s="1"/>
  <c r="AC27"/>
  <c r="AE27" s="1"/>
  <c r="AC26"/>
  <c r="AC25"/>
  <c r="AE25" s="1"/>
  <c r="AC24"/>
  <c r="AC23"/>
  <c r="AE23" s="1"/>
  <c r="AC22"/>
  <c r="AE22" s="1"/>
  <c r="AC21"/>
  <c r="AE21" s="1"/>
  <c r="AC20"/>
  <c r="AE20" s="1"/>
  <c r="AC19"/>
  <c r="AE19" s="1"/>
  <c r="AC18"/>
  <c r="AE18" s="1"/>
  <c r="AC17"/>
  <c r="AE17" s="1"/>
  <c r="AC16"/>
  <c r="AC15"/>
  <c r="AE15" s="1"/>
  <c r="AC14"/>
  <c r="AC13"/>
  <c r="AE13" s="1"/>
  <c r="AC12"/>
  <c r="AE12" s="1"/>
  <c r="AC11"/>
  <c r="AE11" s="1"/>
  <c r="AC10"/>
  <c r="D8"/>
  <c r="E8"/>
  <c r="F8" s="1"/>
  <c r="G8" s="1"/>
  <c r="H8" s="1"/>
  <c r="I8" s="1"/>
  <c r="J8" s="1"/>
  <c r="K8" s="1"/>
  <c r="L8" s="1"/>
  <c r="M8" s="1"/>
  <c r="N8" s="1"/>
  <c r="O8" s="1"/>
  <c r="P8" s="1"/>
  <c r="Q8" s="1"/>
  <c r="R8" s="1"/>
  <c r="S8" s="1"/>
  <c r="T8" s="1"/>
  <c r="U8" s="1"/>
  <c r="V8" s="1"/>
  <c r="W8" s="1"/>
  <c r="X8" s="1"/>
  <c r="Y8" s="1"/>
  <c r="Z8" s="1"/>
  <c r="AA8" s="1"/>
  <c r="AB8" s="1"/>
  <c r="D31"/>
  <c r="D32" s="1"/>
  <c r="E31"/>
  <c r="F31"/>
  <c r="G31"/>
  <c r="H31"/>
  <c r="H32" s="1"/>
  <c r="I31"/>
  <c r="J31"/>
  <c r="J32" s="1"/>
  <c r="K31"/>
  <c r="L31"/>
  <c r="L32" s="1"/>
  <c r="M31"/>
  <c r="N31"/>
  <c r="O31"/>
  <c r="P31"/>
  <c r="P32" s="1"/>
  <c r="Q31"/>
  <c r="R31"/>
  <c r="S31"/>
  <c r="T31"/>
  <c r="T32" s="1"/>
  <c r="U31"/>
  <c r="V31"/>
  <c r="W31"/>
  <c r="X31"/>
  <c r="X32" s="1"/>
  <c r="Y31"/>
  <c r="Z31"/>
  <c r="AA31"/>
  <c r="M32"/>
  <c r="N32"/>
  <c r="O32"/>
  <c r="Q32"/>
  <c r="R32"/>
  <c r="S32"/>
  <c r="U32"/>
  <c r="V32"/>
  <c r="W32"/>
  <c r="Y32"/>
  <c r="Z32"/>
  <c r="AA32"/>
  <c r="C31"/>
  <c r="AC9"/>
  <c r="C6" s="1"/>
  <c r="H34"/>
  <c r="C34"/>
  <c r="K32"/>
  <c r="I32"/>
  <c r="G32"/>
  <c r="F32"/>
  <c r="E32"/>
  <c r="C32"/>
  <c r="A1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D27" l="1"/>
  <c r="AD17"/>
  <c r="AD22"/>
  <c r="AD19"/>
  <c r="AD29"/>
  <c r="AD15"/>
  <c r="AD21"/>
  <c r="AD18"/>
  <c r="AD25"/>
  <c r="AD13"/>
  <c r="AD23"/>
  <c r="AD11"/>
  <c r="AD10"/>
  <c r="AD14"/>
  <c r="AD26"/>
  <c r="AD30"/>
  <c r="AD16"/>
  <c r="AD24"/>
  <c r="AD12"/>
  <c r="AC31"/>
  <c r="AD20"/>
  <c r="AD28"/>
  <c r="AE10"/>
  <c r="AE14"/>
  <c r="AE16"/>
  <c r="AE24"/>
  <c r="AE26"/>
  <c r="AE30"/>
  <c r="E37" l="1"/>
  <c r="E35"/>
  <c r="AD31"/>
  <c r="G37"/>
  <c r="E36"/>
  <c r="G36"/>
  <c r="G35"/>
  <c r="AE31"/>
  <c r="AB5"/>
  <c r="AA5"/>
  <c r="Y5"/>
  <c r="Z5"/>
  <c r="AE5" l="1"/>
  <c r="AD5"/>
  <c r="AC5"/>
</calcChain>
</file>

<file path=xl/sharedStrings.xml><?xml version="1.0" encoding="utf-8"?>
<sst xmlns="http://schemas.openxmlformats.org/spreadsheetml/2006/main" count="85" uniqueCount="79">
  <si>
    <t>Оценка</t>
  </si>
  <si>
    <t>№</t>
  </si>
  <si>
    <t>%  прав-но выпол-ых заданий</t>
  </si>
  <si>
    <t>Всего</t>
  </si>
  <si>
    <t>Анализ</t>
  </si>
  <si>
    <r>
      <t xml:space="preserve">Образование </t>
    </r>
    <r>
      <rPr>
        <i/>
        <u/>
        <sz val="12"/>
        <color indexed="8"/>
        <rFont val="Times New Roman"/>
        <family val="1"/>
        <charset val="204"/>
      </rPr>
      <t>высшее</t>
    </r>
  </si>
  <si>
    <t>Писали</t>
  </si>
  <si>
    <t>% качества</t>
  </si>
  <si>
    <t>Процент выполнения</t>
  </si>
  <si>
    <t>Фамилия, имя</t>
  </si>
  <si>
    <t>Сумма баллов</t>
  </si>
  <si>
    <t>% успеваемости</t>
  </si>
  <si>
    <t>% средний балл</t>
  </si>
  <si>
    <t>По списку</t>
  </si>
  <si>
    <t xml:space="preserve">Всего учащихся в классе </t>
  </si>
  <si>
    <t xml:space="preserve">Писали работу </t>
  </si>
  <si>
    <t>Усвоение Государственных стандартов</t>
  </si>
  <si>
    <t xml:space="preserve">Полнота усвоения ГОС  </t>
  </si>
  <si>
    <t xml:space="preserve">Прочность усвоения ГОС </t>
  </si>
  <si>
    <t>Затруднения вызвали следующие проверяемые элементы:</t>
  </si>
  <si>
    <t>кол-во баллов за задание</t>
  </si>
  <si>
    <t>Максимальное количество баллов</t>
  </si>
  <si>
    <r>
      <t xml:space="preserve">Квалификационная категория </t>
    </r>
    <r>
      <rPr>
        <i/>
        <u/>
        <sz val="12"/>
        <color indexed="10"/>
        <rFont val="Times New Roman"/>
        <family val="1"/>
        <charset val="204"/>
      </rPr>
      <t>первая</t>
    </r>
  </si>
  <si>
    <t>-</t>
  </si>
  <si>
    <t>КРИТЕРИИ ОЦЕНИВАНИЯ</t>
  </si>
  <si>
    <t>"5"</t>
  </si>
  <si>
    <t>"4"</t>
  </si>
  <si>
    <t>"3"</t>
  </si>
  <si>
    <t>"2"</t>
  </si>
  <si>
    <t>Отметка</t>
  </si>
  <si>
    <t>Баллы</t>
  </si>
  <si>
    <r>
      <t xml:space="preserve">Учитель </t>
    </r>
    <r>
      <rPr>
        <i/>
        <u/>
        <sz val="12"/>
        <color indexed="10"/>
        <rFont val="Times New Roman"/>
        <family val="1"/>
        <charset val="204"/>
      </rPr>
      <t xml:space="preserve">Хлопова Елена Георгиевна </t>
    </r>
  </si>
  <si>
    <t>Алиева Зайнаб</t>
  </si>
  <si>
    <t>Басирова амина</t>
  </si>
  <si>
    <t>Борзиева Малика</t>
  </si>
  <si>
    <t>Борисова Анастасия</t>
  </si>
  <si>
    <t>Букатина Полина</t>
  </si>
  <si>
    <t>Иванова Валерия</t>
  </si>
  <si>
    <t>Ильин Данил</t>
  </si>
  <si>
    <t>Карсиева Самира</t>
  </si>
  <si>
    <t>Квашнина Любовь</t>
  </si>
  <si>
    <t>Кузьменко Руслан</t>
  </si>
  <si>
    <t>Кучкаров Комрон</t>
  </si>
  <si>
    <t>Ладатко Семён</t>
  </si>
  <si>
    <t>Мемрук Полина</t>
  </si>
  <si>
    <t>Назарова Лола</t>
  </si>
  <si>
    <t>Паршакова Виктория</t>
  </si>
  <si>
    <t>Петров Евгений</t>
  </si>
  <si>
    <t>Попов Андрей</t>
  </si>
  <si>
    <t>Решетников Кузьма</t>
  </si>
  <si>
    <t>Северин Константин</t>
  </si>
  <si>
    <t>Устюжанина Александра</t>
  </si>
  <si>
    <t>Фатеева Мария</t>
  </si>
  <si>
    <r>
      <t xml:space="preserve">административной контрольной работы по </t>
    </r>
    <r>
      <rPr>
        <b/>
        <sz val="12"/>
        <color indexed="10"/>
        <rFont val="Times New Roman"/>
        <family val="1"/>
        <charset val="204"/>
      </rPr>
      <t>РУССКОМУ ЯЗЫКУ 6А</t>
    </r>
  </si>
  <si>
    <t>1К1 Соблюдение орфографических норм</t>
  </si>
  <si>
    <t>1К2 Соблюдение пунктационных норм</t>
  </si>
  <si>
    <t>1К3 Правильность списывания текста</t>
  </si>
  <si>
    <t>2К1Морфемный разбор</t>
  </si>
  <si>
    <t>2К2 Словообразовательный разбор</t>
  </si>
  <si>
    <t>2К3 Морфологический разбор</t>
  </si>
  <si>
    <t>2К4 Синтаксический разбор</t>
  </si>
  <si>
    <t>3(1) Фонетический анализ (распознавание слова)</t>
  </si>
  <si>
    <t>3(2) Фонетический анализ (объяснение несовпадения звуков)</t>
  </si>
  <si>
    <t>4 Орфоэпические нормы (постановка ударения в словах)</t>
  </si>
  <si>
    <t>5 Определение частей речи</t>
  </si>
  <si>
    <t>6 Грамматические нормы (исправление ошибки в образовании формы слова)</t>
  </si>
  <si>
    <t>7(1) Тире в простом предложении (распознавание и постановка знака препинания)</t>
  </si>
  <si>
    <t>7(2) Тире в простом предложении (обоснование выбора предложения)</t>
  </si>
  <si>
    <t>8(1) Обращение (распознавание предложения и расстановка ЗП)</t>
  </si>
  <si>
    <t>8(2) Обращение (обоснование выбора предложения)</t>
  </si>
  <si>
    <t>9 Основная мысль текста</t>
  </si>
  <si>
    <t>10 Составление плана текста</t>
  </si>
  <si>
    <t>11 Анализ текста (определение фактов)</t>
  </si>
  <si>
    <t>12(1) Лексический анализ слова</t>
  </si>
  <si>
    <t>12(2) Лексический анализ слова (составление предложения с этим словом в другом контексте)</t>
  </si>
  <si>
    <t>13(1) Стилистический анализ слова (распознавание)</t>
  </si>
  <si>
    <t>13(2) Стилистический анализ слова (подбор синонима)</t>
  </si>
  <si>
    <t>14(1) Фразеология (объяснение значения)</t>
  </si>
  <si>
    <t>14(2) Фразеология (толкование ситуации в заданном контексте)</t>
  </si>
</sst>
</file>

<file path=xl/styles.xml><?xml version="1.0" encoding="utf-8"?>
<styleSheet xmlns="http://schemas.openxmlformats.org/spreadsheetml/2006/main">
  <numFmts count="1">
    <numFmt numFmtId="164" formatCode="0.0"/>
  </numFmts>
  <fonts count="42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i/>
      <u/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8"/>
      <name val="Tahoma"/>
      <family val="2"/>
      <charset val="204"/>
    </font>
    <font>
      <sz val="8"/>
      <name val="Tahoma"/>
      <family val="2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i/>
      <u/>
      <sz val="12"/>
      <color indexed="10"/>
      <name val="Times New Roman"/>
      <family val="1"/>
      <charset val="204"/>
    </font>
    <font>
      <u/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color indexed="10"/>
      <name val="Calibri"/>
      <family val="2"/>
      <charset val="204"/>
    </font>
    <font>
      <b/>
      <sz val="8"/>
      <color indexed="8"/>
      <name val="Arial"/>
      <family val="2"/>
      <charset val="204"/>
    </font>
    <font>
      <sz val="8"/>
      <name val="Calibri"/>
      <family val="2"/>
      <charset val="204"/>
    </font>
    <font>
      <sz val="8"/>
      <color indexed="8"/>
      <name val="Arial"/>
      <family val="2"/>
      <charset val="204"/>
    </font>
    <font>
      <sz val="9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4">
    <xf numFmtId="0" fontId="0" fillId="0" borderId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7" fillId="28" borderId="22" applyNumberFormat="0" applyAlignment="0" applyProtection="0"/>
    <xf numFmtId="0" fontId="28" fillId="29" borderId="23" applyNumberFormat="0" applyAlignment="0" applyProtection="0"/>
    <xf numFmtId="0" fontId="29" fillId="29" borderId="22" applyNumberFormat="0" applyAlignment="0" applyProtection="0"/>
    <xf numFmtId="0" fontId="30" fillId="0" borderId="24" applyNumberFormat="0" applyFill="0" applyAlignment="0" applyProtection="0"/>
    <xf numFmtId="0" fontId="31" fillId="0" borderId="25" applyNumberFormat="0" applyFill="0" applyAlignment="0" applyProtection="0"/>
    <xf numFmtId="0" fontId="32" fillId="0" borderId="26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27" applyNumberFormat="0" applyFill="0" applyAlignment="0" applyProtection="0"/>
    <xf numFmtId="0" fontId="34" fillId="30" borderId="28" applyNumberFormat="0" applyAlignment="0" applyProtection="0"/>
    <xf numFmtId="0" fontId="35" fillId="0" borderId="0" applyNumberFormat="0" applyFill="0" applyBorder="0" applyAlignment="0" applyProtection="0"/>
    <xf numFmtId="0" fontId="36" fillId="31" borderId="0" applyNumberFormat="0" applyBorder="0" applyAlignment="0" applyProtection="0"/>
    <xf numFmtId="0" fontId="10" fillId="0" borderId="0">
      <alignment horizontal="left" vertical="center"/>
    </xf>
    <xf numFmtId="0" fontId="11" fillId="0" borderId="0">
      <alignment horizontal="left" vertical="center"/>
    </xf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  <xf numFmtId="0" fontId="7" fillId="33" borderId="29" applyNumberFormat="0" applyFont="0" applyAlignment="0" applyProtection="0"/>
    <xf numFmtId="0" fontId="39" fillId="0" borderId="30" applyNumberFormat="0" applyFill="0" applyAlignment="0" applyProtection="0"/>
    <xf numFmtId="0" fontId="40" fillId="0" borderId="0" applyNumberFormat="0" applyFill="0" applyBorder="0" applyAlignment="0" applyProtection="0"/>
    <xf numFmtId="0" fontId="41" fillId="34" borderId="0" applyNumberFormat="0" applyBorder="0" applyAlignment="0" applyProtection="0"/>
  </cellStyleXfs>
  <cellXfs count="98">
    <xf numFmtId="0" fontId="0" fillId="0" borderId="0" xfId="0"/>
    <xf numFmtId="0" fontId="0" fillId="0" borderId="0" xfId="0" applyFill="1"/>
    <xf numFmtId="0" fontId="2" fillId="0" borderId="0" xfId="0" applyFont="1" applyAlignment="1">
      <alignment vertical="center"/>
    </xf>
    <xf numFmtId="0" fontId="0" fillId="0" borderId="0" xfId="0" applyAlignment="1">
      <alignment vertical="top"/>
    </xf>
    <xf numFmtId="9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/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3" fillId="0" borderId="0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9" fontId="2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3" borderId="0" xfId="0" applyFont="1" applyFill="1" applyAlignment="1">
      <alignment horizontal="left" vertical="center"/>
    </xf>
    <xf numFmtId="9" fontId="0" fillId="0" borderId="0" xfId="0" applyNumberFormat="1" applyAlignment="1">
      <alignment horizontal="left" vertical="center"/>
    </xf>
    <xf numFmtId="9" fontId="2" fillId="0" borderId="0" xfId="0" applyNumberFormat="1" applyFont="1" applyAlignment="1">
      <alignment horizontal="left" vertical="center"/>
    </xf>
    <xf numFmtId="0" fontId="2" fillId="0" borderId="0" xfId="0" applyFont="1" applyBorder="1"/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center" vertical="top" wrapText="1"/>
    </xf>
    <xf numFmtId="9" fontId="4" fillId="0" borderId="1" xfId="0" applyNumberFormat="1" applyFont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2" borderId="7" xfId="0" applyFont="1" applyFill="1" applyBorder="1" applyAlignment="1">
      <alignment horizontal="center" vertical="center"/>
    </xf>
    <xf numFmtId="0" fontId="20" fillId="2" borderId="8" xfId="0" applyFont="1" applyFill="1" applyBorder="1" applyAlignment="1">
      <alignment horizontal="center" vertical="center"/>
    </xf>
    <xf numFmtId="0" fontId="13" fillId="0" borderId="1" xfId="37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9" fontId="3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9" fontId="18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1" fillId="0" borderId="18" xfId="0" applyFont="1" applyBorder="1" applyAlignment="1">
      <alignment horizontal="center" wrapText="1"/>
    </xf>
    <xf numFmtId="0" fontId="21" fillId="0" borderId="19" xfId="0" applyFont="1" applyBorder="1" applyAlignment="1">
      <alignment horizontal="center" wrapText="1"/>
    </xf>
    <xf numFmtId="0" fontId="23" fillId="0" borderId="18" xfId="0" applyFont="1" applyBorder="1" applyAlignment="1">
      <alignment wrapText="1"/>
    </xf>
    <xf numFmtId="0" fontId="23" fillId="0" borderId="20" xfId="0" applyFont="1" applyBorder="1" applyAlignment="1">
      <alignment wrapText="1"/>
    </xf>
    <xf numFmtId="0" fontId="23" fillId="0" borderId="18" xfId="0" applyFont="1" applyBorder="1" applyAlignment="1">
      <alignment horizontal="center" wrapText="1"/>
    </xf>
    <xf numFmtId="0" fontId="23" fillId="0" borderId="19" xfId="0" applyFont="1" applyBorder="1" applyAlignment="1">
      <alignment horizontal="center" wrapText="1"/>
    </xf>
    <xf numFmtId="0" fontId="23" fillId="0" borderId="20" xfId="0" applyFont="1" applyBorder="1" applyAlignment="1">
      <alignment horizontal="center" wrapText="1"/>
    </xf>
    <xf numFmtId="0" fontId="23" fillId="0" borderId="21" xfId="0" applyFont="1" applyBorder="1" applyAlignment="1">
      <alignment horizontal="center" wrapText="1"/>
    </xf>
    <xf numFmtId="0" fontId="24" fillId="0" borderId="18" xfId="0" applyFont="1" applyBorder="1" applyAlignment="1">
      <alignment horizontal="left" textRotation="90" wrapText="1"/>
    </xf>
    <xf numFmtId="0" fontId="24" fillId="0" borderId="19" xfId="0" applyFont="1" applyBorder="1" applyAlignment="1">
      <alignment horizontal="left" textRotation="90" wrapText="1"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 textRotation="90" wrapText="1"/>
    </xf>
    <xf numFmtId="0" fontId="2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9" fontId="0" fillId="0" borderId="0" xfId="0" applyNumberFormat="1" applyAlignment="1">
      <alignment horizontal="left" vertical="center"/>
    </xf>
    <xf numFmtId="9" fontId="2" fillId="0" borderId="0" xfId="0" applyNumberFormat="1" applyFont="1" applyAlignment="1">
      <alignment horizontal="left" vertical="center"/>
    </xf>
    <xf numFmtId="0" fontId="14" fillId="0" borderId="14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8" xfId="0" applyBorder="1" applyAlignment="1">
      <alignment vertical="center"/>
    </xf>
    <xf numFmtId="0" fontId="5" fillId="0" borderId="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</cellXfs>
  <cellStyles count="44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Обычный 3" xfId="37"/>
    <cellStyle name="Плохой" xfId="38" builtinId="27" customBuiltin="1"/>
    <cellStyle name="Пояснение" xfId="39" builtinId="53" customBuiltin="1"/>
    <cellStyle name="Примечание" xfId="40" builtinId="10" customBuiltin="1"/>
    <cellStyle name="Связанная ячейка" xfId="41" builtinId="24" customBuiltin="1"/>
    <cellStyle name="Текст предупреждения" xfId="42" builtinId="11" customBuiltin="1"/>
    <cellStyle name="Хороший" xfId="43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J48"/>
  <sheetViews>
    <sheetView tabSelected="1" topLeftCell="A13" zoomScale="80" zoomScaleNormal="80" workbookViewId="0">
      <selection activeCell="AA7" sqref="AA7"/>
    </sheetView>
  </sheetViews>
  <sheetFormatPr defaultRowHeight="15"/>
  <cols>
    <col min="1" max="1" width="4.42578125" customWidth="1"/>
    <col min="2" max="2" width="24.7109375" customWidth="1"/>
    <col min="3" max="3" width="5.140625" customWidth="1"/>
    <col min="4" max="5" width="6.28515625" customWidth="1"/>
    <col min="6" max="6" width="6" customWidth="1"/>
    <col min="7" max="7" width="4.5703125" customWidth="1"/>
    <col min="8" max="8" width="6.42578125" customWidth="1"/>
    <col min="9" max="9" width="6.28515625" customWidth="1"/>
    <col min="10" max="10" width="5" customWidth="1"/>
    <col min="11" max="11" width="5.7109375" customWidth="1"/>
    <col min="12" max="13" width="5.5703125" customWidth="1"/>
    <col min="14" max="14" width="5.140625" customWidth="1"/>
    <col min="15" max="15" width="4.5703125" customWidth="1"/>
    <col min="16" max="16" width="5.140625" customWidth="1"/>
    <col min="17" max="17" width="6.28515625" customWidth="1"/>
    <col min="18" max="18" width="5.42578125" customWidth="1"/>
    <col min="19" max="20" width="4.7109375" customWidth="1"/>
    <col min="21" max="21" width="5.7109375" customWidth="1"/>
    <col min="22" max="22" width="5.5703125" customWidth="1"/>
    <col min="23" max="23" width="6.140625" customWidth="1"/>
    <col min="24" max="24" width="5" customWidth="1"/>
    <col min="25" max="25" width="4.85546875" customWidth="1"/>
    <col min="26" max="26" width="6.140625" customWidth="1"/>
    <col min="27" max="28" width="5.42578125" customWidth="1"/>
    <col min="29" max="29" width="8.7109375" customWidth="1"/>
    <col min="30" max="30" width="9.7109375" customWidth="1"/>
  </cols>
  <sheetData>
    <row r="1" spans="1:36" s="3" customFormat="1" ht="16.899999999999999" customHeight="1">
      <c r="A1" s="57" t="s">
        <v>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</row>
    <row r="2" spans="1:36" ht="31.5" customHeight="1">
      <c r="A2" s="58" t="s">
        <v>53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</row>
    <row r="3" spans="1:36" ht="28.5" customHeight="1">
      <c r="A3" s="83" t="s">
        <v>31</v>
      </c>
      <c r="B3" s="84"/>
      <c r="C3" s="84"/>
      <c r="D3" s="84"/>
      <c r="E3" s="92" t="s">
        <v>24</v>
      </c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4"/>
      <c r="S3" s="31"/>
      <c r="T3" s="21"/>
      <c r="U3" s="60" t="s">
        <v>13</v>
      </c>
      <c r="V3" s="61"/>
      <c r="W3" s="62" t="s">
        <v>6</v>
      </c>
      <c r="X3" s="62"/>
      <c r="Y3" s="63">
        <v>5</v>
      </c>
      <c r="Z3" s="60">
        <v>4</v>
      </c>
      <c r="AA3" s="60">
        <v>3</v>
      </c>
      <c r="AB3" s="63">
        <v>2</v>
      </c>
      <c r="AC3" s="61" t="s">
        <v>12</v>
      </c>
      <c r="AD3" s="61" t="s">
        <v>11</v>
      </c>
      <c r="AE3" s="60" t="s">
        <v>7</v>
      </c>
    </row>
    <row r="4" spans="1:36" ht="21.75" customHeight="1">
      <c r="A4" s="66" t="s">
        <v>5</v>
      </c>
      <c r="B4" s="67"/>
      <c r="C4" s="67"/>
      <c r="D4" s="67"/>
      <c r="E4" s="88" t="s">
        <v>29</v>
      </c>
      <c r="F4" s="89"/>
      <c r="G4" s="96" t="s">
        <v>25</v>
      </c>
      <c r="H4" s="96"/>
      <c r="I4" s="97"/>
      <c r="J4" s="95" t="s">
        <v>26</v>
      </c>
      <c r="K4" s="96"/>
      <c r="L4" s="97"/>
      <c r="M4" s="95" t="s">
        <v>27</v>
      </c>
      <c r="N4" s="96"/>
      <c r="O4" s="97"/>
      <c r="P4" s="95" t="s">
        <v>28</v>
      </c>
      <c r="Q4" s="96"/>
      <c r="R4" s="96"/>
      <c r="S4" s="32"/>
      <c r="T4" s="27"/>
      <c r="U4" s="61"/>
      <c r="V4" s="61"/>
      <c r="W4" s="62"/>
      <c r="X4" s="62"/>
      <c r="Y4" s="64"/>
      <c r="Z4" s="60"/>
      <c r="AA4" s="60"/>
      <c r="AB4" s="65"/>
      <c r="AC4" s="61"/>
      <c r="AD4" s="61"/>
      <c r="AE4" s="60"/>
    </row>
    <row r="5" spans="1:36" ht="36" customHeight="1">
      <c r="A5" s="83" t="s">
        <v>22</v>
      </c>
      <c r="B5" s="84"/>
      <c r="C5" s="84"/>
      <c r="D5" s="84"/>
      <c r="E5" s="90" t="s">
        <v>30</v>
      </c>
      <c r="F5" s="91"/>
      <c r="G5" s="35">
        <v>51</v>
      </c>
      <c r="H5" s="36" t="s">
        <v>23</v>
      </c>
      <c r="I5" s="37">
        <v>45</v>
      </c>
      <c r="J5" s="38">
        <v>44</v>
      </c>
      <c r="K5" s="36" t="s">
        <v>23</v>
      </c>
      <c r="L5" s="37">
        <v>35</v>
      </c>
      <c r="M5" s="38">
        <v>34</v>
      </c>
      <c r="N5" s="36" t="s">
        <v>23</v>
      </c>
      <c r="O5" s="37">
        <v>25</v>
      </c>
      <c r="P5" s="38">
        <v>24</v>
      </c>
      <c r="Q5" s="36" t="s">
        <v>23</v>
      </c>
      <c r="R5" s="35">
        <v>0</v>
      </c>
      <c r="S5" s="31"/>
      <c r="T5" s="21"/>
      <c r="U5" s="77">
        <v>21</v>
      </c>
      <c r="V5" s="78"/>
      <c r="W5" s="78">
        <v>21</v>
      </c>
      <c r="X5" s="78"/>
      <c r="Y5" s="13">
        <f>COUNTIF(AE10:AE30,5)</f>
        <v>1</v>
      </c>
      <c r="Z5" s="13">
        <f>COUNTIF(AE10:AE30,4)</f>
        <v>9</v>
      </c>
      <c r="AA5" s="13">
        <f>COUNTIF(AE10:AE30,3)</f>
        <v>11</v>
      </c>
      <c r="AB5" s="13">
        <f>COUNTIF(AE10:AE30,2)</f>
        <v>0</v>
      </c>
      <c r="AC5" s="15">
        <f>(Y5*Y3+Z5*Z3+AA5*AA3+AB5*AB3)/W5</f>
        <v>3.5238095238095237</v>
      </c>
      <c r="AD5" s="34">
        <f>(Y5+Z5+AA5)/W5</f>
        <v>1</v>
      </c>
      <c r="AE5" s="14">
        <f>(Y5+Z5)/W5</f>
        <v>0.47619047619047616</v>
      </c>
    </row>
    <row r="6" spans="1:36" ht="30" customHeight="1" thickBot="1">
      <c r="A6" s="70" t="s">
        <v>21</v>
      </c>
      <c r="B6" s="71"/>
      <c r="C6" s="16">
        <f>AC9</f>
        <v>51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6"/>
      <c r="AD6" s="6"/>
      <c r="AE6" s="6"/>
    </row>
    <row r="7" spans="1:36" ht="157.5" customHeight="1" thickBot="1">
      <c r="A7" s="72" t="s">
        <v>1</v>
      </c>
      <c r="B7" s="74" t="s">
        <v>9</v>
      </c>
      <c r="C7" s="55" t="s">
        <v>54</v>
      </c>
      <c r="D7" s="56" t="s">
        <v>55</v>
      </c>
      <c r="E7" s="56" t="s">
        <v>56</v>
      </c>
      <c r="F7" s="56" t="s">
        <v>57</v>
      </c>
      <c r="G7" s="56" t="s">
        <v>58</v>
      </c>
      <c r="H7" s="56" t="s">
        <v>59</v>
      </c>
      <c r="I7" s="56" t="s">
        <v>60</v>
      </c>
      <c r="J7" s="56" t="s">
        <v>61</v>
      </c>
      <c r="K7" s="56" t="s">
        <v>62</v>
      </c>
      <c r="L7" s="56" t="s">
        <v>63</v>
      </c>
      <c r="M7" s="56" t="s">
        <v>64</v>
      </c>
      <c r="N7" s="56" t="s">
        <v>65</v>
      </c>
      <c r="O7" s="56" t="s">
        <v>66</v>
      </c>
      <c r="P7" s="56" t="s">
        <v>67</v>
      </c>
      <c r="Q7" s="56" t="s">
        <v>68</v>
      </c>
      <c r="R7" s="56" t="s">
        <v>69</v>
      </c>
      <c r="S7" s="56" t="s">
        <v>70</v>
      </c>
      <c r="T7" s="56" t="s">
        <v>71</v>
      </c>
      <c r="U7" s="56" t="s">
        <v>72</v>
      </c>
      <c r="V7" s="56" t="s">
        <v>73</v>
      </c>
      <c r="W7" s="56" t="s">
        <v>74</v>
      </c>
      <c r="X7" s="56" t="s">
        <v>75</v>
      </c>
      <c r="Y7" s="56" t="s">
        <v>76</v>
      </c>
      <c r="Z7" s="56" t="s">
        <v>77</v>
      </c>
      <c r="AA7" s="56" t="s">
        <v>78</v>
      </c>
      <c r="AB7" s="28"/>
      <c r="AC7" s="76" t="s">
        <v>10</v>
      </c>
      <c r="AD7" s="76" t="s">
        <v>2</v>
      </c>
      <c r="AE7" s="68" t="s">
        <v>0</v>
      </c>
      <c r="AJ7" s="1"/>
    </row>
    <row r="8" spans="1:36" ht="16.5" customHeight="1" thickBot="1">
      <c r="A8" s="73"/>
      <c r="B8" s="75"/>
      <c r="C8" s="29">
        <v>1</v>
      </c>
      <c r="D8" s="29">
        <f>C8+1</f>
        <v>2</v>
      </c>
      <c r="E8" s="29">
        <f t="shared" ref="E8:AB8" si="0">D8+1</f>
        <v>3</v>
      </c>
      <c r="F8" s="29">
        <f t="shared" si="0"/>
        <v>4</v>
      </c>
      <c r="G8" s="29">
        <f t="shared" si="0"/>
        <v>5</v>
      </c>
      <c r="H8" s="29">
        <f t="shared" si="0"/>
        <v>6</v>
      </c>
      <c r="I8" s="29">
        <f t="shared" si="0"/>
        <v>7</v>
      </c>
      <c r="J8" s="29">
        <f t="shared" si="0"/>
        <v>8</v>
      </c>
      <c r="K8" s="29">
        <f t="shared" si="0"/>
        <v>9</v>
      </c>
      <c r="L8" s="29">
        <f t="shared" si="0"/>
        <v>10</v>
      </c>
      <c r="M8" s="29">
        <f t="shared" si="0"/>
        <v>11</v>
      </c>
      <c r="N8" s="29">
        <f t="shared" si="0"/>
        <v>12</v>
      </c>
      <c r="O8" s="29">
        <f t="shared" si="0"/>
        <v>13</v>
      </c>
      <c r="P8" s="29">
        <f t="shared" si="0"/>
        <v>14</v>
      </c>
      <c r="Q8" s="29">
        <f t="shared" si="0"/>
        <v>15</v>
      </c>
      <c r="R8" s="29">
        <f t="shared" si="0"/>
        <v>16</v>
      </c>
      <c r="S8" s="29">
        <f t="shared" si="0"/>
        <v>17</v>
      </c>
      <c r="T8" s="29">
        <f t="shared" si="0"/>
        <v>18</v>
      </c>
      <c r="U8" s="29">
        <f t="shared" si="0"/>
        <v>19</v>
      </c>
      <c r="V8" s="29">
        <f t="shared" si="0"/>
        <v>20</v>
      </c>
      <c r="W8" s="29">
        <f t="shared" si="0"/>
        <v>21</v>
      </c>
      <c r="X8" s="29">
        <f t="shared" si="0"/>
        <v>22</v>
      </c>
      <c r="Y8" s="29">
        <f t="shared" si="0"/>
        <v>23</v>
      </c>
      <c r="Z8" s="29">
        <f t="shared" si="0"/>
        <v>24</v>
      </c>
      <c r="AA8" s="29">
        <f t="shared" si="0"/>
        <v>25</v>
      </c>
      <c r="AB8" s="29">
        <f t="shared" si="0"/>
        <v>26</v>
      </c>
      <c r="AC8" s="75"/>
      <c r="AD8" s="75"/>
      <c r="AE8" s="69"/>
      <c r="AJ8" s="1"/>
    </row>
    <row r="9" spans="1:36" ht="30" customHeight="1" thickBot="1">
      <c r="A9" s="24"/>
      <c r="B9" s="25" t="s">
        <v>20</v>
      </c>
      <c r="C9" s="47">
        <v>4</v>
      </c>
      <c r="D9" s="48">
        <v>3</v>
      </c>
      <c r="E9" s="48">
        <v>2</v>
      </c>
      <c r="F9" s="48">
        <v>3</v>
      </c>
      <c r="G9" s="48">
        <v>3</v>
      </c>
      <c r="H9" s="48">
        <v>3</v>
      </c>
      <c r="I9" s="48">
        <v>3</v>
      </c>
      <c r="J9" s="48">
        <v>1</v>
      </c>
      <c r="K9" s="48">
        <v>1</v>
      </c>
      <c r="L9" s="48">
        <v>2</v>
      </c>
      <c r="M9" s="48">
        <v>3</v>
      </c>
      <c r="N9" s="48">
        <v>2</v>
      </c>
      <c r="O9" s="48">
        <v>1</v>
      </c>
      <c r="P9" s="48">
        <v>1</v>
      </c>
      <c r="Q9" s="48">
        <v>2</v>
      </c>
      <c r="R9" s="48">
        <v>1</v>
      </c>
      <c r="S9" s="48">
        <v>2</v>
      </c>
      <c r="T9" s="48">
        <v>3</v>
      </c>
      <c r="U9" s="48">
        <v>2</v>
      </c>
      <c r="V9" s="48">
        <v>1</v>
      </c>
      <c r="W9" s="48">
        <v>2</v>
      </c>
      <c r="X9" s="48">
        <v>1</v>
      </c>
      <c r="Y9" s="48">
        <v>1</v>
      </c>
      <c r="Z9" s="48">
        <v>2</v>
      </c>
      <c r="AA9" s="48">
        <v>2</v>
      </c>
      <c r="AB9" s="30"/>
      <c r="AC9" s="25">
        <f t="shared" ref="AC9:AC30" si="1">SUM(C9:AB9)</f>
        <v>51</v>
      </c>
      <c r="AD9" s="25"/>
      <c r="AE9" s="26"/>
      <c r="AJ9" s="1"/>
    </row>
    <row r="10" spans="1:36" ht="15" customHeight="1" thickBot="1">
      <c r="A10" s="5">
        <v>1</v>
      </c>
      <c r="B10" s="49" t="s">
        <v>32</v>
      </c>
      <c r="C10" s="51">
        <v>2</v>
      </c>
      <c r="D10" s="52">
        <v>2</v>
      </c>
      <c r="E10" s="52">
        <v>2</v>
      </c>
      <c r="F10" s="52">
        <v>3</v>
      </c>
      <c r="G10" s="52">
        <v>0</v>
      </c>
      <c r="H10" s="52">
        <v>1</v>
      </c>
      <c r="I10" s="52">
        <v>2</v>
      </c>
      <c r="J10" s="52">
        <v>1</v>
      </c>
      <c r="K10" s="52">
        <v>1</v>
      </c>
      <c r="L10" s="52">
        <v>1</v>
      </c>
      <c r="M10" s="52">
        <v>2</v>
      </c>
      <c r="N10" s="52">
        <v>1</v>
      </c>
      <c r="O10" s="52">
        <v>1</v>
      </c>
      <c r="P10" s="52">
        <v>1</v>
      </c>
      <c r="Q10" s="52">
        <v>0</v>
      </c>
      <c r="R10" s="52">
        <v>0</v>
      </c>
      <c r="S10" s="52">
        <v>0</v>
      </c>
      <c r="T10" s="52">
        <v>0</v>
      </c>
      <c r="U10" s="52">
        <v>1</v>
      </c>
      <c r="V10" s="52">
        <v>1</v>
      </c>
      <c r="W10" s="52">
        <v>0</v>
      </c>
      <c r="X10" s="52">
        <v>0</v>
      </c>
      <c r="Y10" s="52">
        <v>1</v>
      </c>
      <c r="Z10" s="52">
        <v>2</v>
      </c>
      <c r="AA10" s="52">
        <v>0</v>
      </c>
      <c r="AB10" s="33"/>
      <c r="AC10" s="7">
        <f t="shared" si="1"/>
        <v>25</v>
      </c>
      <c r="AD10" s="4">
        <f>AC10/$C$6</f>
        <v>0.49019607843137253</v>
      </c>
      <c r="AE10" s="9">
        <f>IF(AC10&gt;$I$5,5,IF(AC10&gt;=$L$5,4,IF(AC10&gt;=$O$5,3,2)))</f>
        <v>3</v>
      </c>
    </row>
    <row r="11" spans="1:36" ht="15" customHeight="1" thickBot="1">
      <c r="A11" s="5">
        <f>A10+1</f>
        <v>2</v>
      </c>
      <c r="B11" s="50" t="s">
        <v>33</v>
      </c>
      <c r="C11" s="53">
        <v>2</v>
      </c>
      <c r="D11" s="54">
        <v>0</v>
      </c>
      <c r="E11" s="54">
        <v>2</v>
      </c>
      <c r="F11" s="54">
        <v>3</v>
      </c>
      <c r="G11" s="54">
        <v>2</v>
      </c>
      <c r="H11" s="54">
        <v>1</v>
      </c>
      <c r="I11" s="54">
        <v>3</v>
      </c>
      <c r="J11" s="54">
        <v>0</v>
      </c>
      <c r="K11" s="54">
        <v>0</v>
      </c>
      <c r="L11" s="54">
        <v>2</v>
      </c>
      <c r="M11" s="54">
        <v>3</v>
      </c>
      <c r="N11" s="54">
        <v>1</v>
      </c>
      <c r="O11" s="54">
        <v>1</v>
      </c>
      <c r="P11" s="54">
        <v>1</v>
      </c>
      <c r="Q11" s="54">
        <v>0</v>
      </c>
      <c r="R11" s="54">
        <v>0</v>
      </c>
      <c r="S11" s="54">
        <v>2</v>
      </c>
      <c r="T11" s="54">
        <v>2</v>
      </c>
      <c r="U11" s="54">
        <v>2</v>
      </c>
      <c r="V11" s="54">
        <v>1</v>
      </c>
      <c r="W11" s="54">
        <v>1</v>
      </c>
      <c r="X11" s="54">
        <v>0</v>
      </c>
      <c r="Y11" s="54">
        <v>1</v>
      </c>
      <c r="Z11" s="54">
        <v>2</v>
      </c>
      <c r="AA11" s="54">
        <v>2</v>
      </c>
      <c r="AB11" s="33"/>
      <c r="AC11" s="7">
        <f t="shared" si="1"/>
        <v>34</v>
      </c>
      <c r="AD11" s="4">
        <f t="shared" ref="AD11:AD30" si="2">AC11/$C$6</f>
        <v>0.66666666666666663</v>
      </c>
      <c r="AE11" s="9">
        <f t="shared" ref="AE11:AE30" si="3">IF(AC11&gt;$I$5,5,IF(AC11&gt;=$L$5,4,IF(AC11&gt;=$O$5,3,2)))</f>
        <v>3</v>
      </c>
    </row>
    <row r="12" spans="1:36" ht="15" customHeight="1" thickBot="1">
      <c r="A12" s="5">
        <f t="shared" ref="A12:A30" si="4">A11+1</f>
        <v>3</v>
      </c>
      <c r="B12" s="50" t="s">
        <v>34</v>
      </c>
      <c r="C12" s="53">
        <v>3</v>
      </c>
      <c r="D12" s="54">
        <v>2</v>
      </c>
      <c r="E12" s="54">
        <v>2</v>
      </c>
      <c r="F12" s="54">
        <v>3</v>
      </c>
      <c r="G12" s="54">
        <v>3</v>
      </c>
      <c r="H12" s="54">
        <v>3</v>
      </c>
      <c r="I12" s="54">
        <v>2</v>
      </c>
      <c r="J12" s="54">
        <v>1</v>
      </c>
      <c r="K12" s="54">
        <v>1</v>
      </c>
      <c r="L12" s="54">
        <v>2</v>
      </c>
      <c r="M12" s="54">
        <v>3</v>
      </c>
      <c r="N12" s="54">
        <v>2</v>
      </c>
      <c r="O12" s="54">
        <v>1</v>
      </c>
      <c r="P12" s="54">
        <v>1</v>
      </c>
      <c r="Q12" s="54">
        <v>2</v>
      </c>
      <c r="R12" s="54">
        <v>1</v>
      </c>
      <c r="S12" s="54">
        <v>1</v>
      </c>
      <c r="T12" s="54">
        <v>3</v>
      </c>
      <c r="U12" s="54">
        <v>2</v>
      </c>
      <c r="V12" s="54">
        <v>1</v>
      </c>
      <c r="W12" s="54">
        <v>2</v>
      </c>
      <c r="X12" s="54">
        <v>1</v>
      </c>
      <c r="Y12" s="54">
        <v>1</v>
      </c>
      <c r="Z12" s="54">
        <v>2</v>
      </c>
      <c r="AA12" s="54">
        <v>2</v>
      </c>
      <c r="AB12" s="33"/>
      <c r="AC12" s="7">
        <f t="shared" si="1"/>
        <v>47</v>
      </c>
      <c r="AD12" s="4">
        <f t="shared" si="2"/>
        <v>0.92156862745098034</v>
      </c>
      <c r="AE12" s="9">
        <f t="shared" si="3"/>
        <v>5</v>
      </c>
    </row>
    <row r="13" spans="1:36" ht="15" customHeight="1" thickBot="1">
      <c r="A13" s="5">
        <f t="shared" si="4"/>
        <v>4</v>
      </c>
      <c r="B13" s="50" t="s">
        <v>35</v>
      </c>
      <c r="C13" s="53">
        <v>4</v>
      </c>
      <c r="D13" s="54">
        <v>0</v>
      </c>
      <c r="E13" s="54">
        <v>2</v>
      </c>
      <c r="F13" s="54">
        <v>3</v>
      </c>
      <c r="G13" s="54">
        <v>3</v>
      </c>
      <c r="H13" s="54">
        <v>2</v>
      </c>
      <c r="I13" s="54">
        <v>3</v>
      </c>
      <c r="J13" s="54">
        <v>1</v>
      </c>
      <c r="K13" s="54">
        <v>1</v>
      </c>
      <c r="L13" s="54">
        <v>2</v>
      </c>
      <c r="M13" s="54">
        <v>3</v>
      </c>
      <c r="N13" s="54">
        <v>2</v>
      </c>
      <c r="O13" s="54">
        <v>1</v>
      </c>
      <c r="P13" s="54">
        <v>1</v>
      </c>
      <c r="Q13" s="54">
        <v>2</v>
      </c>
      <c r="R13" s="54">
        <v>0</v>
      </c>
      <c r="S13" s="54">
        <v>1</v>
      </c>
      <c r="T13" s="54">
        <v>3</v>
      </c>
      <c r="U13" s="54">
        <v>2</v>
      </c>
      <c r="V13" s="54">
        <v>1</v>
      </c>
      <c r="W13" s="54">
        <v>2</v>
      </c>
      <c r="X13" s="54">
        <v>0</v>
      </c>
      <c r="Y13" s="54">
        <v>1</v>
      </c>
      <c r="Z13" s="54">
        <v>2</v>
      </c>
      <c r="AA13" s="54">
        <v>2</v>
      </c>
      <c r="AB13" s="33"/>
      <c r="AC13" s="7">
        <f t="shared" si="1"/>
        <v>44</v>
      </c>
      <c r="AD13" s="4">
        <f t="shared" si="2"/>
        <v>0.86274509803921573</v>
      </c>
      <c r="AE13" s="9">
        <f t="shared" si="3"/>
        <v>4</v>
      </c>
    </row>
    <row r="14" spans="1:36" ht="15" customHeight="1" thickBot="1">
      <c r="A14" s="5">
        <f t="shared" si="4"/>
        <v>5</v>
      </c>
      <c r="B14" s="50" t="s">
        <v>36</v>
      </c>
      <c r="C14" s="53">
        <v>0</v>
      </c>
      <c r="D14" s="54">
        <v>0</v>
      </c>
      <c r="E14" s="54">
        <v>2</v>
      </c>
      <c r="F14" s="54">
        <v>3</v>
      </c>
      <c r="G14" s="54">
        <v>3</v>
      </c>
      <c r="H14" s="54">
        <v>0</v>
      </c>
      <c r="I14" s="54">
        <v>1</v>
      </c>
      <c r="J14" s="54">
        <v>0</v>
      </c>
      <c r="K14" s="54">
        <v>0</v>
      </c>
      <c r="L14" s="54">
        <v>2</v>
      </c>
      <c r="M14" s="54">
        <v>2</v>
      </c>
      <c r="N14" s="54">
        <v>1</v>
      </c>
      <c r="O14" s="54">
        <v>1</v>
      </c>
      <c r="P14" s="54">
        <v>0</v>
      </c>
      <c r="Q14" s="54">
        <v>2</v>
      </c>
      <c r="R14" s="54">
        <v>1</v>
      </c>
      <c r="S14" s="54">
        <v>0</v>
      </c>
      <c r="T14" s="54">
        <v>2</v>
      </c>
      <c r="U14" s="54">
        <v>0</v>
      </c>
      <c r="V14" s="54">
        <v>0</v>
      </c>
      <c r="W14" s="54">
        <v>0</v>
      </c>
      <c r="X14" s="54">
        <v>1</v>
      </c>
      <c r="Y14" s="54">
        <v>1</v>
      </c>
      <c r="Z14" s="54">
        <v>2</v>
      </c>
      <c r="AA14" s="54">
        <v>1</v>
      </c>
      <c r="AB14" s="33"/>
      <c r="AC14" s="7">
        <f t="shared" si="1"/>
        <v>25</v>
      </c>
      <c r="AD14" s="4">
        <f t="shared" si="2"/>
        <v>0.49019607843137253</v>
      </c>
      <c r="AE14" s="9">
        <f t="shared" si="3"/>
        <v>3</v>
      </c>
    </row>
    <row r="15" spans="1:36" ht="15" customHeight="1" thickBot="1">
      <c r="A15" s="5">
        <f t="shared" si="4"/>
        <v>6</v>
      </c>
      <c r="B15" s="50" t="s">
        <v>37</v>
      </c>
      <c r="C15" s="53">
        <v>4</v>
      </c>
      <c r="D15" s="54">
        <v>3</v>
      </c>
      <c r="E15" s="54">
        <v>2</v>
      </c>
      <c r="F15" s="54">
        <v>3</v>
      </c>
      <c r="G15" s="54">
        <v>3</v>
      </c>
      <c r="H15" s="54">
        <v>1</v>
      </c>
      <c r="I15" s="54">
        <v>3</v>
      </c>
      <c r="J15" s="54">
        <v>1</v>
      </c>
      <c r="K15" s="54">
        <v>1</v>
      </c>
      <c r="L15" s="54">
        <v>2</v>
      </c>
      <c r="M15" s="54">
        <v>3</v>
      </c>
      <c r="N15" s="54">
        <v>2</v>
      </c>
      <c r="O15" s="54">
        <v>1</v>
      </c>
      <c r="P15" s="54">
        <v>1</v>
      </c>
      <c r="Q15" s="54">
        <v>2</v>
      </c>
      <c r="R15" s="54">
        <v>1</v>
      </c>
      <c r="S15" s="54">
        <v>1</v>
      </c>
      <c r="T15" s="54">
        <v>3</v>
      </c>
      <c r="U15" s="54">
        <v>2</v>
      </c>
      <c r="V15" s="54">
        <v>1</v>
      </c>
      <c r="W15" s="54">
        <v>1</v>
      </c>
      <c r="X15" s="54">
        <v>1</v>
      </c>
      <c r="Y15" s="54">
        <v>0</v>
      </c>
      <c r="Z15" s="54">
        <v>2</v>
      </c>
      <c r="AA15" s="54">
        <v>1</v>
      </c>
      <c r="AB15" s="33"/>
      <c r="AC15" s="7">
        <f t="shared" si="1"/>
        <v>45</v>
      </c>
      <c r="AD15" s="4">
        <f t="shared" si="2"/>
        <v>0.88235294117647056</v>
      </c>
      <c r="AE15" s="9">
        <f t="shared" si="3"/>
        <v>4</v>
      </c>
    </row>
    <row r="16" spans="1:36" ht="15" customHeight="1" thickBot="1">
      <c r="A16" s="5">
        <f t="shared" si="4"/>
        <v>7</v>
      </c>
      <c r="B16" s="50" t="s">
        <v>38</v>
      </c>
      <c r="C16" s="53">
        <v>3</v>
      </c>
      <c r="D16" s="54">
        <v>1</v>
      </c>
      <c r="E16" s="54">
        <v>2</v>
      </c>
      <c r="F16" s="54">
        <v>3</v>
      </c>
      <c r="G16" s="54">
        <v>0</v>
      </c>
      <c r="H16" s="54">
        <v>1</v>
      </c>
      <c r="I16" s="54">
        <v>3</v>
      </c>
      <c r="J16" s="54">
        <v>1</v>
      </c>
      <c r="K16" s="54">
        <v>0</v>
      </c>
      <c r="L16" s="54">
        <v>2</v>
      </c>
      <c r="M16" s="54">
        <v>1</v>
      </c>
      <c r="N16" s="54">
        <v>2</v>
      </c>
      <c r="O16" s="54">
        <v>0</v>
      </c>
      <c r="P16" s="54">
        <v>0</v>
      </c>
      <c r="Q16" s="54">
        <v>0</v>
      </c>
      <c r="R16" s="54">
        <v>0</v>
      </c>
      <c r="S16" s="54">
        <v>0</v>
      </c>
      <c r="T16" s="54">
        <v>3</v>
      </c>
      <c r="U16" s="54">
        <v>0</v>
      </c>
      <c r="V16" s="54">
        <v>1</v>
      </c>
      <c r="W16" s="54">
        <v>0</v>
      </c>
      <c r="X16" s="54">
        <v>0</v>
      </c>
      <c r="Y16" s="54">
        <v>0</v>
      </c>
      <c r="Z16" s="54">
        <v>2</v>
      </c>
      <c r="AA16" s="54">
        <v>0</v>
      </c>
      <c r="AB16" s="33"/>
      <c r="AC16" s="7">
        <f t="shared" si="1"/>
        <v>25</v>
      </c>
      <c r="AD16" s="4">
        <f t="shared" si="2"/>
        <v>0.49019607843137253</v>
      </c>
      <c r="AE16" s="9">
        <f t="shared" si="3"/>
        <v>3</v>
      </c>
    </row>
    <row r="17" spans="1:31" ht="15" customHeight="1" thickBot="1">
      <c r="A17" s="5">
        <f t="shared" si="4"/>
        <v>8</v>
      </c>
      <c r="B17" s="50" t="s">
        <v>39</v>
      </c>
      <c r="C17" s="53">
        <v>4</v>
      </c>
      <c r="D17" s="54">
        <v>3</v>
      </c>
      <c r="E17" s="54">
        <v>2</v>
      </c>
      <c r="F17" s="54">
        <v>3</v>
      </c>
      <c r="G17" s="54">
        <v>3</v>
      </c>
      <c r="H17" s="54">
        <v>2</v>
      </c>
      <c r="I17" s="54">
        <v>3</v>
      </c>
      <c r="J17" s="54">
        <v>1</v>
      </c>
      <c r="K17" s="54">
        <v>1</v>
      </c>
      <c r="L17" s="54">
        <v>2</v>
      </c>
      <c r="M17" s="54">
        <v>3</v>
      </c>
      <c r="N17" s="54">
        <v>1</v>
      </c>
      <c r="O17" s="54">
        <v>1</v>
      </c>
      <c r="P17" s="54">
        <v>1</v>
      </c>
      <c r="Q17" s="54">
        <v>0</v>
      </c>
      <c r="R17" s="54">
        <v>0</v>
      </c>
      <c r="S17" s="54">
        <v>1</v>
      </c>
      <c r="T17" s="54">
        <v>3</v>
      </c>
      <c r="U17" s="54">
        <v>2</v>
      </c>
      <c r="V17" s="54">
        <v>1</v>
      </c>
      <c r="W17" s="54">
        <v>1</v>
      </c>
      <c r="X17" s="54">
        <v>1</v>
      </c>
      <c r="Y17" s="54">
        <v>1</v>
      </c>
      <c r="Z17" s="54">
        <v>2</v>
      </c>
      <c r="AA17" s="54">
        <v>0</v>
      </c>
      <c r="AB17" s="33"/>
      <c r="AC17" s="7">
        <f t="shared" si="1"/>
        <v>42</v>
      </c>
      <c r="AD17" s="4">
        <f t="shared" si="2"/>
        <v>0.82352941176470584</v>
      </c>
      <c r="AE17" s="9">
        <f t="shared" si="3"/>
        <v>4</v>
      </c>
    </row>
    <row r="18" spans="1:31" ht="15" customHeight="1" thickBot="1">
      <c r="A18" s="5">
        <f t="shared" si="4"/>
        <v>9</v>
      </c>
      <c r="B18" s="50" t="s">
        <v>40</v>
      </c>
      <c r="C18" s="53">
        <v>1</v>
      </c>
      <c r="D18" s="54">
        <v>0</v>
      </c>
      <c r="E18" s="54">
        <v>2</v>
      </c>
      <c r="F18" s="54">
        <v>3</v>
      </c>
      <c r="G18" s="54">
        <v>3</v>
      </c>
      <c r="H18" s="54">
        <v>2</v>
      </c>
      <c r="I18" s="54">
        <v>3</v>
      </c>
      <c r="J18" s="54">
        <v>1</v>
      </c>
      <c r="K18" s="54">
        <v>1</v>
      </c>
      <c r="L18" s="54">
        <v>2</v>
      </c>
      <c r="M18" s="54">
        <v>2</v>
      </c>
      <c r="N18" s="54">
        <v>1</v>
      </c>
      <c r="O18" s="54">
        <v>1</v>
      </c>
      <c r="P18" s="54">
        <v>0</v>
      </c>
      <c r="Q18" s="54">
        <v>0</v>
      </c>
      <c r="R18" s="54">
        <v>0</v>
      </c>
      <c r="S18" s="54">
        <v>1</v>
      </c>
      <c r="T18" s="54">
        <v>3</v>
      </c>
      <c r="U18" s="54">
        <v>2</v>
      </c>
      <c r="V18" s="54">
        <v>1</v>
      </c>
      <c r="W18" s="54">
        <v>2</v>
      </c>
      <c r="X18" s="54">
        <v>1</v>
      </c>
      <c r="Y18" s="54">
        <v>0</v>
      </c>
      <c r="Z18" s="54">
        <v>2</v>
      </c>
      <c r="AA18" s="54">
        <v>2</v>
      </c>
      <c r="AB18" s="33"/>
      <c r="AC18" s="7">
        <f t="shared" si="1"/>
        <v>36</v>
      </c>
      <c r="AD18" s="4">
        <f t="shared" si="2"/>
        <v>0.70588235294117652</v>
      </c>
      <c r="AE18" s="9">
        <f t="shared" si="3"/>
        <v>4</v>
      </c>
    </row>
    <row r="19" spans="1:31" ht="15" customHeight="1" thickBot="1">
      <c r="A19" s="5">
        <f t="shared" si="4"/>
        <v>10</v>
      </c>
      <c r="B19" s="50" t="s">
        <v>41</v>
      </c>
      <c r="C19" s="53">
        <v>3</v>
      </c>
      <c r="D19" s="54">
        <v>0</v>
      </c>
      <c r="E19" s="54">
        <v>2</v>
      </c>
      <c r="F19" s="54">
        <v>3</v>
      </c>
      <c r="G19" s="54">
        <v>2</v>
      </c>
      <c r="H19" s="54">
        <v>1</v>
      </c>
      <c r="I19" s="54">
        <v>2</v>
      </c>
      <c r="J19" s="54">
        <v>0</v>
      </c>
      <c r="K19" s="54">
        <v>1</v>
      </c>
      <c r="L19" s="54">
        <v>0</v>
      </c>
      <c r="M19" s="54">
        <v>2</v>
      </c>
      <c r="N19" s="54">
        <v>1</v>
      </c>
      <c r="O19" s="54">
        <v>1</v>
      </c>
      <c r="P19" s="54">
        <v>0</v>
      </c>
      <c r="Q19" s="54">
        <v>0</v>
      </c>
      <c r="R19" s="54">
        <v>0</v>
      </c>
      <c r="S19" s="54">
        <v>1</v>
      </c>
      <c r="T19" s="54">
        <v>1</v>
      </c>
      <c r="U19" s="54">
        <v>1</v>
      </c>
      <c r="V19" s="54">
        <v>1</v>
      </c>
      <c r="W19" s="54">
        <v>1</v>
      </c>
      <c r="X19" s="54">
        <v>0</v>
      </c>
      <c r="Y19" s="54">
        <v>1</v>
      </c>
      <c r="Z19" s="54">
        <v>2</v>
      </c>
      <c r="AA19" s="54">
        <v>2</v>
      </c>
      <c r="AB19" s="33"/>
      <c r="AC19" s="7">
        <f t="shared" si="1"/>
        <v>28</v>
      </c>
      <c r="AD19" s="4">
        <f t="shared" si="2"/>
        <v>0.5490196078431373</v>
      </c>
      <c r="AE19" s="9">
        <f t="shared" si="3"/>
        <v>3</v>
      </c>
    </row>
    <row r="20" spans="1:31" ht="15" customHeight="1" thickBot="1">
      <c r="A20" s="5">
        <f t="shared" si="4"/>
        <v>11</v>
      </c>
      <c r="B20" s="50" t="s">
        <v>42</v>
      </c>
      <c r="C20" s="53">
        <v>1</v>
      </c>
      <c r="D20" s="54">
        <v>1</v>
      </c>
      <c r="E20" s="54">
        <v>2</v>
      </c>
      <c r="F20" s="54">
        <v>3</v>
      </c>
      <c r="G20" s="54">
        <v>2</v>
      </c>
      <c r="H20" s="54">
        <v>1</v>
      </c>
      <c r="I20" s="54">
        <v>1</v>
      </c>
      <c r="J20" s="54">
        <v>1</v>
      </c>
      <c r="K20" s="54">
        <v>1</v>
      </c>
      <c r="L20" s="54">
        <v>1</v>
      </c>
      <c r="M20" s="54">
        <v>3</v>
      </c>
      <c r="N20" s="54">
        <v>1</v>
      </c>
      <c r="O20" s="54">
        <v>1</v>
      </c>
      <c r="P20" s="54">
        <v>1</v>
      </c>
      <c r="Q20" s="54">
        <v>0</v>
      </c>
      <c r="R20" s="54">
        <v>0</v>
      </c>
      <c r="S20" s="54">
        <v>0</v>
      </c>
      <c r="T20" s="54">
        <v>3</v>
      </c>
      <c r="U20" s="54">
        <v>2</v>
      </c>
      <c r="V20" s="54">
        <v>1</v>
      </c>
      <c r="W20" s="54">
        <v>2</v>
      </c>
      <c r="X20" s="54">
        <v>0</v>
      </c>
      <c r="Y20" s="54">
        <v>1</v>
      </c>
      <c r="Z20" s="54">
        <v>2</v>
      </c>
      <c r="AA20" s="54">
        <v>1</v>
      </c>
      <c r="AB20" s="7"/>
      <c r="AC20" s="7">
        <f t="shared" si="1"/>
        <v>32</v>
      </c>
      <c r="AD20" s="4">
        <f t="shared" si="2"/>
        <v>0.62745098039215685</v>
      </c>
      <c r="AE20" s="9">
        <f t="shared" si="3"/>
        <v>3</v>
      </c>
    </row>
    <row r="21" spans="1:31" ht="15" customHeight="1" thickBot="1">
      <c r="A21" s="5">
        <f t="shared" si="4"/>
        <v>12</v>
      </c>
      <c r="B21" s="50" t="s">
        <v>43</v>
      </c>
      <c r="C21" s="53">
        <v>2</v>
      </c>
      <c r="D21" s="54">
        <v>3</v>
      </c>
      <c r="E21" s="54">
        <v>2</v>
      </c>
      <c r="F21" s="54">
        <v>2</v>
      </c>
      <c r="G21" s="54">
        <v>3</v>
      </c>
      <c r="H21" s="54">
        <v>1</v>
      </c>
      <c r="I21" s="54">
        <v>3</v>
      </c>
      <c r="J21" s="54">
        <v>1</v>
      </c>
      <c r="K21" s="54">
        <v>1</v>
      </c>
      <c r="L21" s="54">
        <v>2</v>
      </c>
      <c r="M21" s="54">
        <v>1</v>
      </c>
      <c r="N21" s="54">
        <v>1</v>
      </c>
      <c r="O21" s="54">
        <v>1</v>
      </c>
      <c r="P21" s="54">
        <v>1</v>
      </c>
      <c r="Q21" s="54">
        <v>0</v>
      </c>
      <c r="R21" s="54">
        <v>0</v>
      </c>
      <c r="S21" s="54">
        <v>1</v>
      </c>
      <c r="T21" s="54">
        <v>3</v>
      </c>
      <c r="U21" s="54">
        <v>1</v>
      </c>
      <c r="V21" s="54">
        <v>1</v>
      </c>
      <c r="W21" s="54">
        <v>2</v>
      </c>
      <c r="X21" s="54">
        <v>0</v>
      </c>
      <c r="Y21" s="54">
        <v>1</v>
      </c>
      <c r="Z21" s="54">
        <v>2</v>
      </c>
      <c r="AA21" s="54">
        <v>2</v>
      </c>
      <c r="AB21" s="7"/>
      <c r="AC21" s="7">
        <f t="shared" si="1"/>
        <v>37</v>
      </c>
      <c r="AD21" s="4">
        <f t="shared" si="2"/>
        <v>0.72549019607843135</v>
      </c>
      <c r="AE21" s="9">
        <f t="shared" si="3"/>
        <v>4</v>
      </c>
    </row>
    <row r="22" spans="1:31" ht="15" customHeight="1" thickBot="1">
      <c r="A22" s="5">
        <f t="shared" si="4"/>
        <v>13</v>
      </c>
      <c r="B22" s="50" t="s">
        <v>44</v>
      </c>
      <c r="C22" s="53">
        <v>3</v>
      </c>
      <c r="D22" s="54">
        <v>1</v>
      </c>
      <c r="E22" s="54">
        <v>2</v>
      </c>
      <c r="F22" s="54">
        <v>3</v>
      </c>
      <c r="G22" s="54">
        <v>3</v>
      </c>
      <c r="H22" s="54">
        <v>1</v>
      </c>
      <c r="I22" s="54">
        <v>3</v>
      </c>
      <c r="J22" s="54">
        <v>1</v>
      </c>
      <c r="K22" s="54">
        <v>0</v>
      </c>
      <c r="L22" s="54">
        <v>2</v>
      </c>
      <c r="M22" s="54">
        <v>3</v>
      </c>
      <c r="N22" s="54">
        <v>1</v>
      </c>
      <c r="O22" s="54">
        <v>1</v>
      </c>
      <c r="P22" s="54">
        <v>1</v>
      </c>
      <c r="Q22" s="54">
        <v>2</v>
      </c>
      <c r="R22" s="54">
        <v>0</v>
      </c>
      <c r="S22" s="54">
        <v>0</v>
      </c>
      <c r="T22" s="54">
        <v>3</v>
      </c>
      <c r="U22" s="54">
        <v>0</v>
      </c>
      <c r="V22" s="54">
        <v>1</v>
      </c>
      <c r="W22" s="54">
        <v>2</v>
      </c>
      <c r="X22" s="54">
        <v>0</v>
      </c>
      <c r="Y22" s="54">
        <v>0</v>
      </c>
      <c r="Z22" s="54">
        <v>2</v>
      </c>
      <c r="AA22" s="54">
        <v>0</v>
      </c>
      <c r="AB22" s="7"/>
      <c r="AC22" s="7">
        <f t="shared" si="1"/>
        <v>35</v>
      </c>
      <c r="AD22" s="4">
        <f t="shared" si="2"/>
        <v>0.68627450980392157</v>
      </c>
      <c r="AE22" s="9">
        <f t="shared" si="3"/>
        <v>4</v>
      </c>
    </row>
    <row r="23" spans="1:31" ht="15" customHeight="1" thickBot="1">
      <c r="A23" s="5">
        <f t="shared" si="4"/>
        <v>14</v>
      </c>
      <c r="B23" s="50" t="s">
        <v>45</v>
      </c>
      <c r="C23" s="53">
        <v>2</v>
      </c>
      <c r="D23" s="54">
        <v>0</v>
      </c>
      <c r="E23" s="54">
        <v>2</v>
      </c>
      <c r="F23" s="54">
        <v>3</v>
      </c>
      <c r="G23" s="54">
        <v>3</v>
      </c>
      <c r="H23" s="54">
        <v>2</v>
      </c>
      <c r="I23" s="54">
        <v>3</v>
      </c>
      <c r="J23" s="54">
        <v>1</v>
      </c>
      <c r="K23" s="54">
        <v>1</v>
      </c>
      <c r="L23" s="54">
        <v>2</v>
      </c>
      <c r="M23" s="54">
        <v>3</v>
      </c>
      <c r="N23" s="54">
        <v>2</v>
      </c>
      <c r="O23" s="54">
        <v>1</v>
      </c>
      <c r="P23" s="54">
        <v>1</v>
      </c>
      <c r="Q23" s="54">
        <v>0</v>
      </c>
      <c r="R23" s="54">
        <v>0</v>
      </c>
      <c r="S23" s="54">
        <v>1</v>
      </c>
      <c r="T23" s="54">
        <v>3</v>
      </c>
      <c r="U23" s="54">
        <v>2</v>
      </c>
      <c r="V23" s="54">
        <v>1</v>
      </c>
      <c r="W23" s="54">
        <v>2</v>
      </c>
      <c r="X23" s="54">
        <v>0</v>
      </c>
      <c r="Y23" s="54">
        <v>1</v>
      </c>
      <c r="Z23" s="54">
        <v>2</v>
      </c>
      <c r="AA23" s="54">
        <v>2</v>
      </c>
      <c r="AB23" s="7"/>
      <c r="AC23" s="7">
        <f t="shared" si="1"/>
        <v>40</v>
      </c>
      <c r="AD23" s="4">
        <f t="shared" si="2"/>
        <v>0.78431372549019607</v>
      </c>
      <c r="AE23" s="9">
        <f t="shared" si="3"/>
        <v>4</v>
      </c>
    </row>
    <row r="24" spans="1:31" ht="15" customHeight="1" thickBot="1">
      <c r="A24" s="5">
        <f t="shared" si="4"/>
        <v>15</v>
      </c>
      <c r="B24" s="50" t="s">
        <v>46</v>
      </c>
      <c r="C24" s="53">
        <v>1</v>
      </c>
      <c r="D24" s="54">
        <v>0</v>
      </c>
      <c r="E24" s="54">
        <v>2</v>
      </c>
      <c r="F24" s="54">
        <v>3</v>
      </c>
      <c r="G24" s="54">
        <v>0</v>
      </c>
      <c r="H24" s="54">
        <v>1</v>
      </c>
      <c r="I24" s="54">
        <v>2</v>
      </c>
      <c r="J24" s="54">
        <v>1</v>
      </c>
      <c r="K24" s="54">
        <v>1</v>
      </c>
      <c r="L24" s="54">
        <v>2</v>
      </c>
      <c r="M24" s="54">
        <v>3</v>
      </c>
      <c r="N24" s="54">
        <v>1</v>
      </c>
      <c r="O24" s="54">
        <v>0</v>
      </c>
      <c r="P24" s="54">
        <v>0</v>
      </c>
      <c r="Q24" s="54">
        <v>0</v>
      </c>
      <c r="R24" s="54">
        <v>0</v>
      </c>
      <c r="S24" s="54">
        <v>1</v>
      </c>
      <c r="T24" s="54">
        <v>3</v>
      </c>
      <c r="U24" s="54">
        <v>1</v>
      </c>
      <c r="V24" s="54">
        <v>1</v>
      </c>
      <c r="W24" s="54">
        <v>0</v>
      </c>
      <c r="X24" s="54">
        <v>0</v>
      </c>
      <c r="Y24" s="54">
        <v>1</v>
      </c>
      <c r="Z24" s="54">
        <v>2</v>
      </c>
      <c r="AA24" s="54">
        <v>1</v>
      </c>
      <c r="AB24" s="7"/>
      <c r="AC24" s="7">
        <f t="shared" si="1"/>
        <v>27</v>
      </c>
      <c r="AD24" s="4">
        <f t="shared" si="2"/>
        <v>0.52941176470588236</v>
      </c>
      <c r="AE24" s="9">
        <f t="shared" si="3"/>
        <v>3</v>
      </c>
    </row>
    <row r="25" spans="1:31" ht="15" customHeight="1" thickBot="1">
      <c r="A25" s="5">
        <f t="shared" si="4"/>
        <v>16</v>
      </c>
      <c r="B25" s="50" t="s">
        <v>47</v>
      </c>
      <c r="C25" s="53">
        <v>2</v>
      </c>
      <c r="D25" s="54">
        <v>0</v>
      </c>
      <c r="E25" s="54">
        <v>1</v>
      </c>
      <c r="F25" s="54">
        <v>3</v>
      </c>
      <c r="G25" s="54">
        <v>3</v>
      </c>
      <c r="H25" s="54">
        <v>1</v>
      </c>
      <c r="I25" s="54">
        <v>3</v>
      </c>
      <c r="J25" s="54">
        <v>0</v>
      </c>
      <c r="K25" s="54">
        <v>0</v>
      </c>
      <c r="L25" s="54">
        <v>2</v>
      </c>
      <c r="M25" s="54">
        <v>3</v>
      </c>
      <c r="N25" s="54">
        <v>1</v>
      </c>
      <c r="O25" s="54">
        <v>1</v>
      </c>
      <c r="P25" s="54">
        <v>0</v>
      </c>
      <c r="Q25" s="54">
        <v>0</v>
      </c>
      <c r="R25" s="54">
        <v>0</v>
      </c>
      <c r="S25" s="54">
        <v>0</v>
      </c>
      <c r="T25" s="54">
        <v>3</v>
      </c>
      <c r="U25" s="54">
        <v>0</v>
      </c>
      <c r="V25" s="54">
        <v>1</v>
      </c>
      <c r="W25" s="54">
        <v>0</v>
      </c>
      <c r="X25" s="54">
        <v>0</v>
      </c>
      <c r="Y25" s="54">
        <v>1</v>
      </c>
      <c r="Z25" s="54">
        <v>2</v>
      </c>
      <c r="AA25" s="54">
        <v>2</v>
      </c>
      <c r="AB25" s="7"/>
      <c r="AC25" s="7">
        <f t="shared" si="1"/>
        <v>29</v>
      </c>
      <c r="AD25" s="4">
        <f t="shared" si="2"/>
        <v>0.56862745098039214</v>
      </c>
      <c r="AE25" s="9">
        <f t="shared" si="3"/>
        <v>3</v>
      </c>
    </row>
    <row r="26" spans="1:31" ht="15" customHeight="1" thickBot="1">
      <c r="A26" s="5">
        <f t="shared" si="4"/>
        <v>17</v>
      </c>
      <c r="B26" s="50" t="s">
        <v>48</v>
      </c>
      <c r="C26" s="53">
        <v>0</v>
      </c>
      <c r="D26" s="54">
        <v>0</v>
      </c>
      <c r="E26" s="54">
        <v>0</v>
      </c>
      <c r="F26" s="54">
        <v>3</v>
      </c>
      <c r="G26" s="54">
        <v>0</v>
      </c>
      <c r="H26" s="54">
        <v>1</v>
      </c>
      <c r="I26" s="54">
        <v>1</v>
      </c>
      <c r="J26" s="54">
        <v>1</v>
      </c>
      <c r="K26" s="54">
        <v>1</v>
      </c>
      <c r="L26" s="54">
        <v>2</v>
      </c>
      <c r="M26" s="54">
        <v>2</v>
      </c>
      <c r="N26" s="54">
        <v>1</v>
      </c>
      <c r="O26" s="54">
        <v>0</v>
      </c>
      <c r="P26" s="54">
        <v>0</v>
      </c>
      <c r="Q26" s="54">
        <v>2</v>
      </c>
      <c r="R26" s="54">
        <v>1</v>
      </c>
      <c r="S26" s="54">
        <v>1</v>
      </c>
      <c r="T26" s="54">
        <v>2</v>
      </c>
      <c r="U26" s="54">
        <v>1</v>
      </c>
      <c r="V26" s="54">
        <v>1</v>
      </c>
      <c r="W26" s="54">
        <v>1</v>
      </c>
      <c r="X26" s="54">
        <v>0</v>
      </c>
      <c r="Y26" s="54">
        <v>1</v>
      </c>
      <c r="Z26" s="54">
        <v>1</v>
      </c>
      <c r="AA26" s="54">
        <v>2</v>
      </c>
      <c r="AB26" s="7"/>
      <c r="AC26" s="7">
        <f t="shared" si="1"/>
        <v>25</v>
      </c>
      <c r="AD26" s="4">
        <f t="shared" si="2"/>
        <v>0.49019607843137253</v>
      </c>
      <c r="AE26" s="9">
        <f t="shared" si="3"/>
        <v>3</v>
      </c>
    </row>
    <row r="27" spans="1:31" ht="15" customHeight="1" thickBot="1">
      <c r="A27" s="5">
        <f t="shared" si="4"/>
        <v>18</v>
      </c>
      <c r="B27" s="49" t="s">
        <v>49</v>
      </c>
      <c r="C27" s="51">
        <v>2</v>
      </c>
      <c r="D27" s="52">
        <v>1</v>
      </c>
      <c r="E27" s="52">
        <v>2</v>
      </c>
      <c r="F27" s="52">
        <v>3</v>
      </c>
      <c r="G27" s="52">
        <v>3</v>
      </c>
      <c r="H27" s="52">
        <v>1</v>
      </c>
      <c r="I27" s="52">
        <v>3</v>
      </c>
      <c r="J27" s="52">
        <v>1</v>
      </c>
      <c r="K27" s="52">
        <v>1</v>
      </c>
      <c r="L27" s="52">
        <v>2</v>
      </c>
      <c r="M27" s="52">
        <v>1</v>
      </c>
      <c r="N27" s="52">
        <v>2</v>
      </c>
      <c r="O27" s="52">
        <v>1</v>
      </c>
      <c r="P27" s="52">
        <v>1</v>
      </c>
      <c r="Q27" s="52">
        <v>2</v>
      </c>
      <c r="R27" s="52">
        <v>1</v>
      </c>
      <c r="S27" s="52">
        <v>1</v>
      </c>
      <c r="T27" s="52">
        <v>3</v>
      </c>
      <c r="U27" s="52">
        <v>0</v>
      </c>
      <c r="V27" s="52">
        <v>0</v>
      </c>
      <c r="W27" s="52">
        <v>2</v>
      </c>
      <c r="X27" s="52">
        <v>1</v>
      </c>
      <c r="Y27" s="52">
        <v>1</v>
      </c>
      <c r="Z27" s="52">
        <v>2</v>
      </c>
      <c r="AA27" s="52">
        <v>2</v>
      </c>
      <c r="AB27" s="7"/>
      <c r="AC27" s="7">
        <f t="shared" si="1"/>
        <v>39</v>
      </c>
      <c r="AD27" s="4">
        <f t="shared" si="2"/>
        <v>0.76470588235294112</v>
      </c>
      <c r="AE27" s="9">
        <f t="shared" si="3"/>
        <v>4</v>
      </c>
    </row>
    <row r="28" spans="1:31" ht="15" customHeight="1" thickBot="1">
      <c r="A28" s="5">
        <f t="shared" si="4"/>
        <v>19</v>
      </c>
      <c r="B28" s="50" t="s">
        <v>50</v>
      </c>
      <c r="C28" s="53">
        <v>0</v>
      </c>
      <c r="D28" s="54">
        <v>2</v>
      </c>
      <c r="E28" s="54">
        <v>2</v>
      </c>
      <c r="F28" s="54">
        <v>3</v>
      </c>
      <c r="G28" s="54">
        <v>0</v>
      </c>
      <c r="H28" s="54">
        <v>0</v>
      </c>
      <c r="I28" s="54">
        <v>2</v>
      </c>
      <c r="J28" s="54">
        <v>1</v>
      </c>
      <c r="K28" s="54">
        <v>0</v>
      </c>
      <c r="L28" s="54">
        <v>0</v>
      </c>
      <c r="M28" s="54">
        <v>1</v>
      </c>
      <c r="N28" s="54">
        <v>0</v>
      </c>
      <c r="O28" s="54">
        <v>1</v>
      </c>
      <c r="P28" s="54">
        <v>1</v>
      </c>
      <c r="Q28" s="54">
        <v>0</v>
      </c>
      <c r="R28" s="54">
        <v>0</v>
      </c>
      <c r="S28" s="54">
        <v>1</v>
      </c>
      <c r="T28" s="54">
        <v>2</v>
      </c>
      <c r="U28" s="54">
        <v>2</v>
      </c>
      <c r="V28" s="54">
        <v>1</v>
      </c>
      <c r="W28" s="54">
        <v>2</v>
      </c>
      <c r="X28" s="54">
        <v>0</v>
      </c>
      <c r="Y28" s="54">
        <v>1</v>
      </c>
      <c r="Z28" s="54">
        <v>2</v>
      </c>
      <c r="AA28" s="54">
        <v>2</v>
      </c>
      <c r="AB28" s="7"/>
      <c r="AC28" s="7">
        <f t="shared" si="1"/>
        <v>26</v>
      </c>
      <c r="AD28" s="4">
        <f t="shared" si="2"/>
        <v>0.50980392156862742</v>
      </c>
      <c r="AE28" s="9">
        <f t="shared" si="3"/>
        <v>3</v>
      </c>
    </row>
    <row r="29" spans="1:31" ht="15" customHeight="1" thickBot="1">
      <c r="A29" s="5">
        <f t="shared" si="4"/>
        <v>20</v>
      </c>
      <c r="B29" s="50" t="s">
        <v>51</v>
      </c>
      <c r="C29" s="53">
        <v>2</v>
      </c>
      <c r="D29" s="54">
        <v>0</v>
      </c>
      <c r="E29" s="54">
        <v>2</v>
      </c>
      <c r="F29" s="54">
        <v>3</v>
      </c>
      <c r="G29" s="54">
        <v>3</v>
      </c>
      <c r="H29" s="54">
        <v>2</v>
      </c>
      <c r="I29" s="54">
        <v>3</v>
      </c>
      <c r="J29" s="54">
        <v>1</v>
      </c>
      <c r="K29" s="54">
        <v>1</v>
      </c>
      <c r="L29" s="54">
        <v>2</v>
      </c>
      <c r="M29" s="54">
        <v>3</v>
      </c>
      <c r="N29" s="54">
        <v>1</v>
      </c>
      <c r="O29" s="54">
        <v>1</v>
      </c>
      <c r="P29" s="54">
        <v>1</v>
      </c>
      <c r="Q29" s="54">
        <v>0</v>
      </c>
      <c r="R29" s="54">
        <v>0</v>
      </c>
      <c r="S29" s="54">
        <v>2</v>
      </c>
      <c r="T29" s="54">
        <v>3</v>
      </c>
      <c r="U29" s="54">
        <v>2</v>
      </c>
      <c r="V29" s="54">
        <v>1</v>
      </c>
      <c r="W29" s="54">
        <v>0</v>
      </c>
      <c r="X29" s="54">
        <v>0</v>
      </c>
      <c r="Y29" s="54">
        <v>1</v>
      </c>
      <c r="Z29" s="54">
        <v>2</v>
      </c>
      <c r="AA29" s="54">
        <v>2</v>
      </c>
      <c r="AB29" s="7"/>
      <c r="AC29" s="7">
        <f t="shared" si="1"/>
        <v>38</v>
      </c>
      <c r="AD29" s="4">
        <f t="shared" si="2"/>
        <v>0.74509803921568629</v>
      </c>
      <c r="AE29" s="9">
        <f t="shared" si="3"/>
        <v>4</v>
      </c>
    </row>
    <row r="30" spans="1:31" ht="15" customHeight="1" thickBot="1">
      <c r="A30" s="5">
        <f t="shared" si="4"/>
        <v>21</v>
      </c>
      <c r="B30" s="50" t="s">
        <v>52</v>
      </c>
      <c r="C30" s="53">
        <v>1</v>
      </c>
      <c r="D30" s="54">
        <v>1</v>
      </c>
      <c r="E30" s="54">
        <v>2</v>
      </c>
      <c r="F30" s="54">
        <v>2</v>
      </c>
      <c r="G30" s="54">
        <v>2</v>
      </c>
      <c r="H30" s="54">
        <v>2</v>
      </c>
      <c r="I30" s="54">
        <v>3</v>
      </c>
      <c r="J30" s="54">
        <v>1</v>
      </c>
      <c r="K30" s="54">
        <v>1</v>
      </c>
      <c r="L30" s="54">
        <v>1</v>
      </c>
      <c r="M30" s="54">
        <v>3</v>
      </c>
      <c r="N30" s="54">
        <v>2</v>
      </c>
      <c r="O30" s="54">
        <v>1</v>
      </c>
      <c r="P30" s="54">
        <v>1</v>
      </c>
      <c r="Q30" s="54">
        <v>0</v>
      </c>
      <c r="R30" s="54">
        <v>0</v>
      </c>
      <c r="S30" s="54">
        <v>2</v>
      </c>
      <c r="T30" s="54">
        <v>3</v>
      </c>
      <c r="U30" s="54">
        <v>1</v>
      </c>
      <c r="V30" s="54">
        <v>1</v>
      </c>
      <c r="W30" s="54">
        <v>1</v>
      </c>
      <c r="X30" s="54">
        <v>0</v>
      </c>
      <c r="Y30" s="54">
        <v>1</v>
      </c>
      <c r="Z30" s="54">
        <v>2</v>
      </c>
      <c r="AA30" s="54">
        <v>0</v>
      </c>
      <c r="AB30" s="39"/>
      <c r="AC30" s="7">
        <f t="shared" si="1"/>
        <v>34</v>
      </c>
      <c r="AD30" s="4">
        <f t="shared" si="2"/>
        <v>0.66666666666666663</v>
      </c>
      <c r="AE30" s="9">
        <f t="shared" si="3"/>
        <v>3</v>
      </c>
    </row>
    <row r="31" spans="1:31" ht="15" customHeight="1">
      <c r="A31" s="79" t="s">
        <v>3</v>
      </c>
      <c r="B31" s="80"/>
      <c r="C31" s="40">
        <f t="shared" ref="C31:AA31" si="5">SUM(C10:C30)</f>
        <v>42</v>
      </c>
      <c r="D31" s="40">
        <f t="shared" si="5"/>
        <v>20</v>
      </c>
      <c r="E31" s="40">
        <f t="shared" si="5"/>
        <v>39</v>
      </c>
      <c r="F31" s="40">
        <f t="shared" si="5"/>
        <v>61</v>
      </c>
      <c r="G31" s="40">
        <f t="shared" si="5"/>
        <v>44</v>
      </c>
      <c r="H31" s="40">
        <f t="shared" si="5"/>
        <v>27</v>
      </c>
      <c r="I31" s="40">
        <f t="shared" si="5"/>
        <v>52</v>
      </c>
      <c r="J31" s="40">
        <f t="shared" si="5"/>
        <v>17</v>
      </c>
      <c r="K31" s="40">
        <f t="shared" si="5"/>
        <v>15</v>
      </c>
      <c r="L31" s="40">
        <f t="shared" si="5"/>
        <v>35</v>
      </c>
      <c r="M31" s="40">
        <f t="shared" si="5"/>
        <v>50</v>
      </c>
      <c r="N31" s="40">
        <f t="shared" si="5"/>
        <v>27</v>
      </c>
      <c r="O31" s="40">
        <f t="shared" si="5"/>
        <v>18</v>
      </c>
      <c r="P31" s="40">
        <f t="shared" si="5"/>
        <v>14</v>
      </c>
      <c r="Q31" s="40">
        <f t="shared" si="5"/>
        <v>14</v>
      </c>
      <c r="R31" s="40">
        <f t="shared" si="5"/>
        <v>5</v>
      </c>
      <c r="S31" s="40">
        <f t="shared" si="5"/>
        <v>18</v>
      </c>
      <c r="T31" s="40">
        <f t="shared" si="5"/>
        <v>54</v>
      </c>
      <c r="U31" s="40">
        <f t="shared" si="5"/>
        <v>26</v>
      </c>
      <c r="V31" s="40">
        <f t="shared" si="5"/>
        <v>19</v>
      </c>
      <c r="W31" s="40">
        <f t="shared" si="5"/>
        <v>24</v>
      </c>
      <c r="X31" s="40">
        <f t="shared" si="5"/>
        <v>6</v>
      </c>
      <c r="Y31" s="40">
        <f t="shared" si="5"/>
        <v>17</v>
      </c>
      <c r="Z31" s="40">
        <f t="shared" si="5"/>
        <v>41</v>
      </c>
      <c r="AA31" s="40">
        <f t="shared" si="5"/>
        <v>28</v>
      </c>
      <c r="AB31" s="40"/>
      <c r="AC31" s="41">
        <f>AVERAGE(AC10:AC30)</f>
        <v>33.952380952380949</v>
      </c>
      <c r="AD31" s="42">
        <f>AVERAGE(AD10:AD30)</f>
        <v>0.66573295985060688</v>
      </c>
      <c r="AE31" s="43">
        <f>AVERAGE(AE10:AE30)</f>
        <v>3.5238095238095237</v>
      </c>
    </row>
    <row r="32" spans="1:31" ht="15" customHeight="1" thickBot="1">
      <c r="A32" s="81" t="s">
        <v>8</v>
      </c>
      <c r="B32" s="82"/>
      <c r="C32" s="44">
        <f t="shared" ref="C32:L32" si="6">C31/($W$5*C9)</f>
        <v>0.5</v>
      </c>
      <c r="D32" s="44">
        <f t="shared" si="6"/>
        <v>0.31746031746031744</v>
      </c>
      <c r="E32" s="44">
        <f t="shared" si="6"/>
        <v>0.9285714285714286</v>
      </c>
      <c r="F32" s="44">
        <f t="shared" si="6"/>
        <v>0.96825396825396826</v>
      </c>
      <c r="G32" s="44">
        <f t="shared" si="6"/>
        <v>0.69841269841269837</v>
      </c>
      <c r="H32" s="44">
        <f t="shared" si="6"/>
        <v>0.42857142857142855</v>
      </c>
      <c r="I32" s="44">
        <f t="shared" si="6"/>
        <v>0.82539682539682535</v>
      </c>
      <c r="J32" s="44">
        <f>J31/($W$5*J9)</f>
        <v>0.80952380952380953</v>
      </c>
      <c r="K32" s="44">
        <f t="shared" si="6"/>
        <v>0.7142857142857143</v>
      </c>
      <c r="L32" s="44">
        <f t="shared" si="6"/>
        <v>0.83333333333333337</v>
      </c>
      <c r="M32" s="44">
        <f t="shared" ref="M32:AA32" si="7">M31/($W$5*M9)</f>
        <v>0.79365079365079361</v>
      </c>
      <c r="N32" s="44">
        <f t="shared" si="7"/>
        <v>0.6428571428571429</v>
      </c>
      <c r="O32" s="44">
        <f t="shared" si="7"/>
        <v>0.8571428571428571</v>
      </c>
      <c r="P32" s="44">
        <f t="shared" si="7"/>
        <v>0.66666666666666663</v>
      </c>
      <c r="Q32" s="44">
        <f t="shared" si="7"/>
        <v>0.33333333333333331</v>
      </c>
      <c r="R32" s="44">
        <f t="shared" si="7"/>
        <v>0.23809523809523808</v>
      </c>
      <c r="S32" s="44">
        <f t="shared" si="7"/>
        <v>0.42857142857142855</v>
      </c>
      <c r="T32" s="44">
        <f t="shared" si="7"/>
        <v>0.8571428571428571</v>
      </c>
      <c r="U32" s="44">
        <f t="shared" si="7"/>
        <v>0.61904761904761907</v>
      </c>
      <c r="V32" s="44">
        <f t="shared" si="7"/>
        <v>0.90476190476190477</v>
      </c>
      <c r="W32" s="44">
        <f t="shared" si="7"/>
        <v>0.5714285714285714</v>
      </c>
      <c r="X32" s="44">
        <f t="shared" si="7"/>
        <v>0.2857142857142857</v>
      </c>
      <c r="Y32" s="44">
        <f t="shared" si="7"/>
        <v>0.80952380952380953</v>
      </c>
      <c r="Z32" s="44">
        <f t="shared" si="7"/>
        <v>0.97619047619047616</v>
      </c>
      <c r="AA32" s="44">
        <f t="shared" si="7"/>
        <v>0.66666666666666663</v>
      </c>
      <c r="AB32" s="44"/>
      <c r="AC32" s="44"/>
      <c r="AD32" s="45"/>
      <c r="AE32" s="46"/>
    </row>
    <row r="33" spans="1:31" ht="1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</row>
    <row r="34" spans="1:31" ht="15" customHeight="1">
      <c r="A34" s="85" t="s">
        <v>14</v>
      </c>
      <c r="B34" s="84"/>
      <c r="C34" s="17">
        <f>U5</f>
        <v>21</v>
      </c>
      <c r="D34" s="85" t="s">
        <v>15</v>
      </c>
      <c r="E34" s="84"/>
      <c r="F34" s="84"/>
      <c r="G34" s="84"/>
      <c r="H34" s="17">
        <f>W5</f>
        <v>21</v>
      </c>
      <c r="I34" s="21"/>
      <c r="J34" s="21"/>
      <c r="K34" s="85"/>
      <c r="L34" s="84"/>
      <c r="M34" s="84"/>
      <c r="N34" s="84"/>
      <c r="O34" s="84"/>
      <c r="P34" s="84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6"/>
      <c r="AD34" s="6"/>
      <c r="AE34" s="6"/>
    </row>
    <row r="35" spans="1:31" ht="15" customHeight="1">
      <c r="A35" s="21" t="s">
        <v>16</v>
      </c>
      <c r="B35" s="22"/>
      <c r="C35" s="17"/>
      <c r="D35" s="21"/>
      <c r="E35" s="22">
        <f>COUNTIF(AD10:AD30,"&gt;=50%")</f>
        <v>17</v>
      </c>
      <c r="F35" s="18" t="s">
        <v>23</v>
      </c>
      <c r="G35" s="86">
        <f>COUNTIF(AD10:AD30,"&gt;=50%")/W5</f>
        <v>0.80952380952380953</v>
      </c>
      <c r="H35" s="86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6"/>
      <c r="AD35" s="6"/>
      <c r="AE35" s="6"/>
    </row>
    <row r="36" spans="1:31" ht="15" customHeight="1">
      <c r="A36" s="21" t="s">
        <v>17</v>
      </c>
      <c r="B36" s="21"/>
      <c r="C36" s="21"/>
      <c r="D36" s="21"/>
      <c r="E36" s="21">
        <f>COUNTIF(AD10:AD30,"&gt;=64%")</f>
        <v>12</v>
      </c>
      <c r="F36" s="19" t="s">
        <v>23</v>
      </c>
      <c r="G36" s="87">
        <f>COUNTIF(AD10:AD30,"&gt;=64%")/W5</f>
        <v>0.5714285714285714</v>
      </c>
      <c r="H36" s="86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11"/>
      <c r="AD36" s="11"/>
      <c r="AE36" s="11"/>
    </row>
    <row r="37" spans="1:31" ht="15" customHeight="1">
      <c r="A37" s="6" t="s">
        <v>18</v>
      </c>
      <c r="B37" s="21"/>
      <c r="C37" s="21"/>
      <c r="D37" s="21"/>
      <c r="E37" s="21">
        <f>COUNTIF(AD10:AD30,"&gt;=75%")</f>
        <v>6</v>
      </c>
      <c r="F37" s="19" t="s">
        <v>23</v>
      </c>
      <c r="G37" s="87">
        <f>COUNTIF(AD10:AD30,"&gt;=75%")/W5</f>
        <v>0.2857142857142857</v>
      </c>
      <c r="H37" s="86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6"/>
      <c r="AD37" s="6"/>
      <c r="AE37" s="6"/>
    </row>
    <row r="38" spans="1:31" ht="15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6"/>
      <c r="AD38" s="6"/>
      <c r="AE38" s="6"/>
    </row>
    <row r="39" spans="1:31" ht="15.75">
      <c r="A39" s="10" t="s">
        <v>19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11"/>
      <c r="AD39" s="11"/>
      <c r="AE39" s="11"/>
    </row>
    <row r="40" spans="1:31" ht="21.75" customHeight="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</row>
    <row r="41" spans="1:31" ht="30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6"/>
      <c r="AD41" s="6"/>
      <c r="AE41" s="6"/>
    </row>
    <row r="42" spans="1:31" ht="15.75">
      <c r="A42" s="85"/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2"/>
      <c r="Y42" s="8"/>
      <c r="Z42" s="8"/>
      <c r="AA42" s="8"/>
      <c r="AB42" s="12"/>
      <c r="AC42" s="20"/>
      <c r="AD42" s="20"/>
      <c r="AE42" s="6"/>
    </row>
    <row r="43" spans="1:31" ht="15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8"/>
      <c r="Z43" s="8"/>
      <c r="AA43" s="8"/>
      <c r="AB43" s="8"/>
      <c r="AC43" s="20"/>
      <c r="AD43" s="20"/>
      <c r="AE43" s="6"/>
    </row>
    <row r="44" spans="1:31" ht="15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8"/>
      <c r="Z44" s="8"/>
      <c r="AA44" s="8"/>
      <c r="AB44" s="8"/>
      <c r="AC44" s="20"/>
      <c r="AD44" s="20"/>
      <c r="AE44" s="6"/>
    </row>
    <row r="45" spans="1:31" ht="15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</row>
    <row r="46" spans="1:31" ht="15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</row>
    <row r="47" spans="1:31" ht="15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</row>
    <row r="48" spans="1:31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</row>
  </sheetData>
  <mergeCells count="38">
    <mergeCell ref="A42:W42"/>
    <mergeCell ref="G35:H35"/>
    <mergeCell ref="G36:H36"/>
    <mergeCell ref="G37:H37"/>
    <mergeCell ref="K34:P34"/>
    <mergeCell ref="A31:B31"/>
    <mergeCell ref="A32:B32"/>
    <mergeCell ref="A5:D5"/>
    <mergeCell ref="AD7:AD8"/>
    <mergeCell ref="A34:B34"/>
    <mergeCell ref="D34:G34"/>
    <mergeCell ref="E5:F5"/>
    <mergeCell ref="AE7:AE8"/>
    <mergeCell ref="AD3:AD4"/>
    <mergeCell ref="AE3:AE4"/>
    <mergeCell ref="A6:B6"/>
    <mergeCell ref="A7:A8"/>
    <mergeCell ref="B7:B8"/>
    <mergeCell ref="AC7:AC8"/>
    <mergeCell ref="U5:V5"/>
    <mergeCell ref="W5:X5"/>
    <mergeCell ref="E4:F4"/>
    <mergeCell ref="A3:D3"/>
    <mergeCell ref="E3:R3"/>
    <mergeCell ref="P4:R4"/>
    <mergeCell ref="M4:O4"/>
    <mergeCell ref="J4:L4"/>
    <mergeCell ref="G4:I4"/>
    <mergeCell ref="A1:AE1"/>
    <mergeCell ref="A2:AE2"/>
    <mergeCell ref="U3:V4"/>
    <mergeCell ref="W3:X4"/>
    <mergeCell ref="Y3:Y4"/>
    <mergeCell ref="Z3:Z4"/>
    <mergeCell ref="AA3:AA4"/>
    <mergeCell ref="AB3:AB4"/>
    <mergeCell ref="AC3:AC4"/>
    <mergeCell ref="A4:D4"/>
  </mergeCells>
  <phoneticPr fontId="22" type="noConversion"/>
  <pageMargins left="1" right="1" top="1" bottom="1" header="0.5" footer="0.5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анализ</vt:lpstr>
      <vt:lpstr>анализ!Область_печати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РБТ</cp:lastModifiedBy>
  <cp:lastPrinted>2017-05-18T09:31:56Z</cp:lastPrinted>
  <dcterms:created xsi:type="dcterms:W3CDTF">2012-09-06T14:18:27Z</dcterms:created>
  <dcterms:modified xsi:type="dcterms:W3CDTF">2018-05-31T15:09:36Z</dcterms:modified>
</cp:coreProperties>
</file>