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80" windowWidth="12510" windowHeight="8010"/>
  </bookViews>
  <sheets>
    <sheet name="5г" sheetId="26" r:id="rId1"/>
    <sheet name="Лист2" sheetId="28" r:id="rId2"/>
  </sheets>
  <definedNames>
    <definedName name="_xlnm._FilterDatabase" localSheetId="0" hidden="1">'5г'!$AD$7:$AD$35</definedName>
    <definedName name="_xlnm.Print_Area" localSheetId="0">'5г'!$A$1:$AE$34</definedName>
  </definedNames>
  <calcPr calcId="125725"/>
</workbook>
</file>

<file path=xl/calcChain.xml><?xml version="1.0" encoding="utf-8"?>
<calcChain xmlns="http://schemas.openxmlformats.org/spreadsheetml/2006/main">
  <c r="AC14" i="26"/>
  <c r="AD14" s="1"/>
  <c r="AC29"/>
  <c r="AD29" s="1"/>
  <c r="AC30"/>
  <c r="AE30" s="1"/>
  <c r="AC31"/>
  <c r="AD31" s="1"/>
  <c r="AE21"/>
  <c r="AC21"/>
  <c r="AD21" s="1"/>
  <c r="AC28"/>
  <c r="AE28" s="1"/>
  <c r="AE31" l="1"/>
  <c r="AE29"/>
  <c r="AD30"/>
  <c r="AE14"/>
  <c r="AC25"/>
  <c r="AE25" s="1"/>
  <c r="AC26"/>
  <c r="AE26" s="1"/>
  <c r="AC27"/>
  <c r="AE27" s="1"/>
  <c r="AC32"/>
  <c r="AE32" s="1"/>
  <c r="AC19" l="1"/>
  <c r="AE19" s="1"/>
  <c r="AC20"/>
  <c r="AE20" s="1"/>
  <c r="AC22"/>
  <c r="AE22" s="1"/>
  <c r="AC23"/>
  <c r="AE23" s="1"/>
  <c r="AC24"/>
  <c r="AE24" s="1"/>
  <c r="AC9"/>
  <c r="C6" s="1"/>
  <c r="AD26" l="1"/>
  <c r="AD28"/>
  <c r="AD32"/>
  <c r="AD25"/>
  <c r="AD27"/>
  <c r="AD24"/>
  <c r="AD20"/>
  <c r="AD22"/>
  <c r="AD23"/>
  <c r="AD19"/>
  <c r="H36" l="1"/>
  <c r="C36"/>
  <c r="J33"/>
  <c r="J34" s="1"/>
  <c r="I33"/>
  <c r="I34" s="1"/>
  <c r="H33"/>
  <c r="H34" s="1"/>
  <c r="G33"/>
  <c r="G34" s="1"/>
  <c r="F33"/>
  <c r="F34" s="1"/>
  <c r="E33"/>
  <c r="E34" s="1"/>
  <c r="D33"/>
  <c r="D34" s="1"/>
  <c r="C33"/>
  <c r="C34" s="1"/>
  <c r="AC17"/>
  <c r="AE17" s="1"/>
  <c r="AC16"/>
  <c r="AE16" s="1"/>
  <c r="AC15"/>
  <c r="AE15" s="1"/>
  <c r="AC13"/>
  <c r="AE13" s="1"/>
  <c r="AC12"/>
  <c r="AE12" s="1"/>
  <c r="AC11"/>
  <c r="AE11" s="1"/>
  <c r="A1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C10"/>
  <c r="D8"/>
  <c r="E8" s="1"/>
  <c r="F8" s="1"/>
  <c r="G8" s="1"/>
  <c r="H8" s="1"/>
  <c r="I8" s="1"/>
  <c r="J8" s="1"/>
  <c r="AC33" l="1"/>
  <c r="AE10"/>
  <c r="AA5" s="1"/>
  <c r="AD10"/>
  <c r="AD11"/>
  <c r="AD16"/>
  <c r="AD12"/>
  <c r="AD13"/>
  <c r="AD15"/>
  <c r="AD17"/>
  <c r="Z5" l="1"/>
  <c r="G39"/>
  <c r="E39"/>
  <c r="G37"/>
  <c r="G38"/>
  <c r="E38"/>
  <c r="E37"/>
  <c r="AD33"/>
  <c r="AB5"/>
  <c r="AE33"/>
  <c r="Y5"/>
  <c r="AE5" l="1"/>
  <c r="AC5"/>
  <c r="AD5"/>
</calcChain>
</file>

<file path=xl/sharedStrings.xml><?xml version="1.0" encoding="utf-8"?>
<sst xmlns="http://schemas.openxmlformats.org/spreadsheetml/2006/main" count="81" uniqueCount="65">
  <si>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</si>
  <si>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</si>
  <si>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</si>
  <si>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</si>
  <si>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</si>
  <si>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</si>
  <si>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</si>
  <si>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</si>
  <si>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</si>
  <si>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</si>
  <si>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</si>
  <si>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</si>
  <si>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</si>
  <si>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</si>
  <si>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</si>
  <si>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</si>
  <si>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</si>
  <si>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</si>
  <si>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</si>
  <si>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</si>
  <si>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</si>
  <si>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</si>
  <si>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</si>
  <si>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</si>
  <si>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</si>
  <si>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</si>
  <si>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</si>
  <si>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</si>
  <si>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</si>
  <si>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</si>
  <si>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первая</t>
    </r>
  </si>
  <si>
    <t>Соотнести годы жизни и фамилию писателя</t>
  </si>
  <si>
    <t>Соотнесение строк произведений и фамилии автора</t>
  </si>
  <si>
    <t>Соотнесение названий произведений и фамилии автора</t>
  </si>
  <si>
    <t>Соотнесение строк произведений и их жанра</t>
  </si>
  <si>
    <t>Соотнесение персонажа и названия произведения</t>
  </si>
  <si>
    <t>Соотнесение термина и его толкования</t>
  </si>
  <si>
    <t>Знание средств художественной выразительности, умение их определять в тексте</t>
  </si>
  <si>
    <t>Знание произведений, умение продолжить строчку</t>
  </si>
  <si>
    <t>Учитель  Хлопова Елена Георгиевна</t>
  </si>
  <si>
    <t>н</t>
  </si>
  <si>
    <t>Базиров Базир</t>
  </si>
  <si>
    <t xml:space="preserve">Бачинский Максим </t>
  </si>
  <si>
    <t>Бобкова Ульяна</t>
  </si>
  <si>
    <t>Бучинский Иван</t>
  </si>
  <si>
    <t>Далгатова Марьяна</t>
  </si>
  <si>
    <t>Железняк Глеб</t>
  </si>
  <si>
    <t>Загорских Елизар</t>
  </si>
  <si>
    <t>Ибрагимова Регина</t>
  </si>
  <si>
    <t>Иродой Денис</t>
  </si>
  <si>
    <t>Картауз Елизавета</t>
  </si>
  <si>
    <t xml:space="preserve">Кетова Ксения </t>
  </si>
  <si>
    <t xml:space="preserve">Кузьменко Мария </t>
  </si>
  <si>
    <t xml:space="preserve">Лукащук Екатерина </t>
  </si>
  <si>
    <t xml:space="preserve">Моисеева Мария </t>
  </si>
  <si>
    <t xml:space="preserve">Петухов Александр </t>
  </si>
  <si>
    <t xml:space="preserve">Поздняк Богдан </t>
  </si>
  <si>
    <t xml:space="preserve">Рубцова Александра </t>
  </si>
  <si>
    <t>Христис Елизавета</t>
  </si>
  <si>
    <t>Чубуков Олег</t>
  </si>
  <si>
    <t>Чумакова Анастасия</t>
  </si>
  <si>
    <t xml:space="preserve">Шагаренко Екатерина </t>
  </si>
  <si>
    <t xml:space="preserve">Щербина Таисия </t>
  </si>
  <si>
    <t xml:space="preserve">Юдин Евгений </t>
  </si>
  <si>
    <t>промежуточной аттестации по литературе за 2017-2018 учебный год в 5В классе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</si>
</sst>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99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28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2" fillId="0" borderId="22" xfId="0" applyFont="1" applyFill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30" xfId="0" applyFont="1" applyBorder="1" applyAlignment="1">
      <alignment wrapText="1"/>
    </xf>
    <xf numFmtId="0" fontId="36" fillId="0" borderId="31" xfId="0" applyFont="1" applyBorder="1" applyAlignment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8"/>
  <sheetViews>
    <sheetView tabSelected="1" zoomScale="85" zoomScaleNormal="85" workbookViewId="0">
      <selection activeCell="S57" sqref="S57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9.14062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6" ht="31.5" customHeight="1">
      <c r="A2" s="90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6" ht="28.5" customHeight="1">
      <c r="A3" s="57" t="s">
        <v>39</v>
      </c>
      <c r="B3" s="58"/>
      <c r="C3" s="58"/>
      <c r="D3" s="58"/>
      <c r="E3" s="63" t="s">
        <v>23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34"/>
      <c r="T3" s="24"/>
      <c r="U3" s="79" t="s">
        <v>13</v>
      </c>
      <c r="V3" s="78"/>
      <c r="W3" s="92" t="s">
        <v>6</v>
      </c>
      <c r="X3" s="92"/>
      <c r="Y3" s="93">
        <v>5</v>
      </c>
      <c r="Z3" s="79">
        <v>4</v>
      </c>
      <c r="AA3" s="79">
        <v>3</v>
      </c>
      <c r="AB3" s="79">
        <v>2</v>
      </c>
      <c r="AC3" s="78" t="s">
        <v>12</v>
      </c>
      <c r="AD3" s="78" t="s">
        <v>11</v>
      </c>
      <c r="AE3" s="79" t="s">
        <v>7</v>
      </c>
    </row>
    <row r="4" spans="1:36" ht="21.75" customHeight="1">
      <c r="A4" s="95" t="s">
        <v>5</v>
      </c>
      <c r="B4" s="96"/>
      <c r="C4" s="96"/>
      <c r="D4" s="96"/>
      <c r="E4" s="59" t="s">
        <v>28</v>
      </c>
      <c r="F4" s="60"/>
      <c r="G4" s="67" t="s">
        <v>24</v>
      </c>
      <c r="H4" s="67"/>
      <c r="I4" s="68"/>
      <c r="J4" s="66" t="s">
        <v>25</v>
      </c>
      <c r="K4" s="67"/>
      <c r="L4" s="68"/>
      <c r="M4" s="66" t="s">
        <v>26</v>
      </c>
      <c r="N4" s="67"/>
      <c r="O4" s="68"/>
      <c r="P4" s="66" t="s">
        <v>27</v>
      </c>
      <c r="Q4" s="67"/>
      <c r="R4" s="67"/>
      <c r="S4" s="35"/>
      <c r="T4" s="30"/>
      <c r="U4" s="78"/>
      <c r="V4" s="78"/>
      <c r="W4" s="92"/>
      <c r="X4" s="92"/>
      <c r="Y4" s="94"/>
      <c r="Z4" s="79"/>
      <c r="AA4" s="79"/>
      <c r="AB4" s="79"/>
      <c r="AC4" s="78"/>
      <c r="AD4" s="78"/>
      <c r="AE4" s="79"/>
    </row>
    <row r="5" spans="1:36" ht="36" customHeight="1">
      <c r="A5" s="57" t="s">
        <v>30</v>
      </c>
      <c r="B5" s="58"/>
      <c r="C5" s="58"/>
      <c r="D5" s="58"/>
      <c r="E5" s="61" t="s">
        <v>29</v>
      </c>
      <c r="F5" s="62"/>
      <c r="G5" s="43">
        <v>47</v>
      </c>
      <c r="H5" s="44" t="s">
        <v>22</v>
      </c>
      <c r="I5" s="45">
        <v>40</v>
      </c>
      <c r="J5" s="46">
        <v>39</v>
      </c>
      <c r="K5" s="44" t="s">
        <v>22</v>
      </c>
      <c r="L5" s="45">
        <v>30</v>
      </c>
      <c r="M5" s="46">
        <v>29</v>
      </c>
      <c r="N5" s="44" t="s">
        <v>22</v>
      </c>
      <c r="O5" s="45">
        <v>23</v>
      </c>
      <c r="P5" s="46">
        <v>22</v>
      </c>
      <c r="Q5" s="44" t="s">
        <v>22</v>
      </c>
      <c r="R5" s="43">
        <v>0</v>
      </c>
      <c r="S5" s="34"/>
      <c r="T5" s="24"/>
      <c r="U5" s="80">
        <v>23</v>
      </c>
      <c r="V5" s="81"/>
      <c r="W5" s="81">
        <v>22</v>
      </c>
      <c r="X5" s="81"/>
      <c r="Y5" s="17">
        <f>COUNTIF(AE10:AE32,5)</f>
        <v>3</v>
      </c>
      <c r="Z5" s="17">
        <f>COUNTIF(AE10:AE32,4)</f>
        <v>13</v>
      </c>
      <c r="AA5" s="17">
        <f>COUNTIF(AE10:AE32,3)</f>
        <v>5</v>
      </c>
      <c r="AB5" s="17">
        <f>COUNTIF(AE10:AE32,2)</f>
        <v>1</v>
      </c>
      <c r="AC5" s="47">
        <f>(Y5*Y3+Z5*Z3+AA5*AA3+AB5*AB3)/W5</f>
        <v>3.8181818181818183</v>
      </c>
      <c r="AD5" s="39">
        <f>(Y5+Z5+AA5)/W5</f>
        <v>0.95454545454545459</v>
      </c>
      <c r="AE5" s="18">
        <f>(Y5+Z5)/W5</f>
        <v>0.72727272727272729</v>
      </c>
    </row>
    <row r="6" spans="1:36" ht="30" customHeight="1" thickBot="1">
      <c r="A6" s="82" t="s">
        <v>21</v>
      </c>
      <c r="B6" s="83"/>
      <c r="C6" s="19">
        <f>AC9</f>
        <v>47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4" t="s">
        <v>1</v>
      </c>
      <c r="B7" s="86" t="s">
        <v>9</v>
      </c>
      <c r="C7" s="53" t="s">
        <v>31</v>
      </c>
      <c r="D7" s="53" t="s">
        <v>32</v>
      </c>
      <c r="E7" s="53" t="s">
        <v>33</v>
      </c>
      <c r="F7" s="53" t="s">
        <v>34</v>
      </c>
      <c r="G7" s="53" t="s">
        <v>38</v>
      </c>
      <c r="H7" s="53" t="s">
        <v>35</v>
      </c>
      <c r="I7" s="53" t="s">
        <v>36</v>
      </c>
      <c r="J7" s="53" t="s">
        <v>37</v>
      </c>
      <c r="K7" s="53"/>
      <c r="L7" s="5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2"/>
      <c r="Z7" s="52"/>
      <c r="AA7" s="52"/>
      <c r="AB7" s="52"/>
      <c r="AC7" s="88" t="s">
        <v>10</v>
      </c>
      <c r="AD7" s="88" t="s">
        <v>2</v>
      </c>
      <c r="AE7" s="76" t="s">
        <v>0</v>
      </c>
      <c r="AJ7" s="1"/>
    </row>
    <row r="8" spans="1:36" ht="16.5" customHeight="1">
      <c r="A8" s="85"/>
      <c r="B8" s="87"/>
      <c r="C8" s="32">
        <v>1</v>
      </c>
      <c r="D8" s="32">
        <f>C8+1</f>
        <v>2</v>
      </c>
      <c r="E8" s="32">
        <f t="shared" ref="E8:J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87"/>
      <c r="AD8" s="87"/>
      <c r="AE8" s="77"/>
      <c r="AJ8" s="1"/>
    </row>
    <row r="9" spans="1:36" ht="30" customHeight="1" thickBot="1">
      <c r="A9" s="27"/>
      <c r="B9" s="28" t="s">
        <v>20</v>
      </c>
      <c r="C9" s="33">
        <v>5</v>
      </c>
      <c r="D9" s="33">
        <v>5</v>
      </c>
      <c r="E9" s="33">
        <v>5</v>
      </c>
      <c r="F9" s="33">
        <v>5</v>
      </c>
      <c r="G9" s="33">
        <v>10</v>
      </c>
      <c r="H9" s="33">
        <v>5</v>
      </c>
      <c r="I9" s="33">
        <v>5</v>
      </c>
      <c r="J9" s="33">
        <v>7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8">
        <f>SUM(C9:AB9)</f>
        <v>47</v>
      </c>
      <c r="AD9" s="28"/>
      <c r="AE9" s="29"/>
      <c r="AJ9" s="1"/>
    </row>
    <row r="10" spans="1:36" ht="15" customHeight="1" thickBot="1">
      <c r="A10" s="5">
        <v>1</v>
      </c>
      <c r="B10" s="97" t="s">
        <v>41</v>
      </c>
      <c r="C10" s="15">
        <v>0</v>
      </c>
      <c r="D10" s="15">
        <v>5</v>
      </c>
      <c r="E10" s="15">
        <v>5</v>
      </c>
      <c r="F10" s="15">
        <v>5</v>
      </c>
      <c r="G10" s="15">
        <v>4</v>
      </c>
      <c r="H10" s="15">
        <v>5</v>
      </c>
      <c r="I10" s="15">
        <v>5</v>
      </c>
      <c r="J10" s="15">
        <v>7</v>
      </c>
      <c r="K10" s="15"/>
      <c r="L10" s="15"/>
      <c r="M10" s="15"/>
      <c r="N10" s="15"/>
      <c r="O10" s="15"/>
      <c r="P10" s="36"/>
      <c r="Q10" s="36"/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9">
        <f t="shared" ref="AC10:AC32" si="1">SUM(C10:AB10)</f>
        <v>36</v>
      </c>
      <c r="AD10" s="4">
        <f>AC10/$C$6</f>
        <v>0.76595744680851063</v>
      </c>
      <c r="AE10" s="11">
        <f>IF(AC10&gt;$I$5,5,IF(AC10&gt;=$L$5,4,IF(AC10&gt;=$O$5,3,2)))</f>
        <v>4</v>
      </c>
    </row>
    <row r="11" spans="1:36" ht="15" customHeight="1" thickBot="1">
      <c r="A11" s="5">
        <f>A10+1</f>
        <v>2</v>
      </c>
      <c r="B11" s="98" t="s">
        <v>42</v>
      </c>
      <c r="C11" s="15">
        <v>2</v>
      </c>
      <c r="D11" s="15">
        <v>3</v>
      </c>
      <c r="E11" s="15">
        <v>5</v>
      </c>
      <c r="F11" s="15">
        <v>5</v>
      </c>
      <c r="G11" s="15">
        <v>10</v>
      </c>
      <c r="H11" s="15">
        <v>5</v>
      </c>
      <c r="I11" s="15">
        <v>5</v>
      </c>
      <c r="J11" s="15">
        <v>7</v>
      </c>
      <c r="K11" s="15"/>
      <c r="L11" s="15"/>
      <c r="M11" s="15"/>
      <c r="N11" s="15"/>
      <c r="O11" s="15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9">
        <f t="shared" si="1"/>
        <v>42</v>
      </c>
      <c r="AD11" s="4">
        <f t="shared" ref="AD11:AD32" si="2">AC11/$C$6</f>
        <v>0.8936170212765957</v>
      </c>
      <c r="AE11" s="11">
        <f t="shared" ref="AE11:AE32" si="3">IF(AC11&gt;$I$5,5,IF(AC11&gt;=$L$5,4,IF(AC11&gt;=$O$5,3,2)))</f>
        <v>5</v>
      </c>
    </row>
    <row r="12" spans="1:36" s="1" customFormat="1" ht="15" customHeight="1" thickBot="1">
      <c r="A12" s="5">
        <f t="shared" ref="A12:A27" si="4">A11+1</f>
        <v>3</v>
      </c>
      <c r="B12" s="98" t="s">
        <v>43</v>
      </c>
      <c r="C12" s="48">
        <v>3</v>
      </c>
      <c r="D12" s="48">
        <v>1</v>
      </c>
      <c r="E12" s="48">
        <v>3</v>
      </c>
      <c r="F12" s="48">
        <v>5</v>
      </c>
      <c r="G12" s="48">
        <v>6</v>
      </c>
      <c r="H12" s="48">
        <v>5</v>
      </c>
      <c r="I12" s="48">
        <v>3</v>
      </c>
      <c r="J12" s="48">
        <v>6</v>
      </c>
      <c r="K12" s="48"/>
      <c r="L12" s="48"/>
      <c r="M12" s="48"/>
      <c r="N12" s="48"/>
      <c r="O12" s="48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9">
        <f t="shared" si="1"/>
        <v>32</v>
      </c>
      <c r="AD12" s="4">
        <f t="shared" si="2"/>
        <v>0.68085106382978722</v>
      </c>
      <c r="AE12" s="11">
        <f t="shared" si="3"/>
        <v>4</v>
      </c>
    </row>
    <row r="13" spans="1:36" s="1" customFormat="1" ht="15" customHeight="1" thickBot="1">
      <c r="A13" s="5">
        <v>4</v>
      </c>
      <c r="B13" s="98" t="s">
        <v>44</v>
      </c>
      <c r="C13" s="48">
        <v>0</v>
      </c>
      <c r="D13" s="48">
        <v>1</v>
      </c>
      <c r="E13" s="48">
        <v>2</v>
      </c>
      <c r="F13" s="48">
        <v>5</v>
      </c>
      <c r="G13" s="48">
        <v>10</v>
      </c>
      <c r="H13" s="48">
        <v>5</v>
      </c>
      <c r="I13" s="48">
        <v>5</v>
      </c>
      <c r="J13" s="48">
        <v>7</v>
      </c>
      <c r="K13" s="48"/>
      <c r="L13" s="48"/>
      <c r="M13" s="48"/>
      <c r="N13" s="48"/>
      <c r="O13" s="48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9">
        <f t="shared" si="1"/>
        <v>35</v>
      </c>
      <c r="AD13" s="4">
        <f t="shared" si="2"/>
        <v>0.74468085106382975</v>
      </c>
      <c r="AE13" s="11">
        <f t="shared" si="3"/>
        <v>4</v>
      </c>
    </row>
    <row r="14" spans="1:36" s="1" customFormat="1" ht="15" customHeight="1" thickBot="1">
      <c r="A14" s="5">
        <f t="shared" si="4"/>
        <v>5</v>
      </c>
      <c r="B14" s="98" t="s">
        <v>45</v>
      </c>
      <c r="C14" s="48">
        <v>1</v>
      </c>
      <c r="D14" s="48">
        <v>1</v>
      </c>
      <c r="E14" s="48">
        <v>2</v>
      </c>
      <c r="F14" s="48">
        <v>5</v>
      </c>
      <c r="G14" s="48">
        <v>6</v>
      </c>
      <c r="H14" s="48">
        <v>3</v>
      </c>
      <c r="I14" s="48">
        <v>2</v>
      </c>
      <c r="J14" s="48">
        <v>5</v>
      </c>
      <c r="K14" s="48"/>
      <c r="L14" s="48"/>
      <c r="M14" s="48"/>
      <c r="N14" s="48"/>
      <c r="O14" s="48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9">
        <f t="shared" si="1"/>
        <v>25</v>
      </c>
      <c r="AD14" s="4">
        <f t="shared" si="2"/>
        <v>0.53191489361702127</v>
      </c>
      <c r="AE14" s="11">
        <f t="shared" si="3"/>
        <v>3</v>
      </c>
    </row>
    <row r="15" spans="1:36" s="1" customFormat="1" ht="15" customHeight="1" thickBot="1">
      <c r="A15" s="5">
        <f t="shared" si="4"/>
        <v>6</v>
      </c>
      <c r="B15" s="98" t="s">
        <v>46</v>
      </c>
      <c r="C15" s="48">
        <v>1</v>
      </c>
      <c r="D15" s="48">
        <v>5</v>
      </c>
      <c r="E15" s="48">
        <v>5</v>
      </c>
      <c r="F15" s="48">
        <v>5</v>
      </c>
      <c r="G15" s="48">
        <v>4</v>
      </c>
      <c r="H15" s="48">
        <v>5</v>
      </c>
      <c r="I15" s="48">
        <v>2</v>
      </c>
      <c r="J15" s="48">
        <v>1</v>
      </c>
      <c r="K15" s="48"/>
      <c r="L15" s="48"/>
      <c r="M15" s="48"/>
      <c r="N15" s="48"/>
      <c r="O15" s="48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9">
        <f t="shared" si="1"/>
        <v>28</v>
      </c>
      <c r="AD15" s="4">
        <f t="shared" si="2"/>
        <v>0.5957446808510638</v>
      </c>
      <c r="AE15" s="11">
        <f t="shared" si="3"/>
        <v>3</v>
      </c>
    </row>
    <row r="16" spans="1:36" s="1" customFormat="1" ht="15" customHeight="1" thickBot="1">
      <c r="A16" s="5">
        <f t="shared" si="4"/>
        <v>7</v>
      </c>
      <c r="B16" s="98" t="s">
        <v>47</v>
      </c>
      <c r="C16" s="48">
        <v>1</v>
      </c>
      <c r="D16" s="48">
        <v>5</v>
      </c>
      <c r="E16" s="48">
        <v>5</v>
      </c>
      <c r="F16" s="48">
        <v>5</v>
      </c>
      <c r="G16" s="48">
        <v>10</v>
      </c>
      <c r="H16" s="48">
        <v>5</v>
      </c>
      <c r="I16" s="48">
        <v>5</v>
      </c>
      <c r="J16" s="48">
        <v>7</v>
      </c>
      <c r="K16" s="48"/>
      <c r="L16" s="48"/>
      <c r="M16" s="48"/>
      <c r="N16" s="48"/>
      <c r="O16" s="48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9">
        <f t="shared" si="1"/>
        <v>43</v>
      </c>
      <c r="AD16" s="4">
        <f t="shared" si="2"/>
        <v>0.91489361702127658</v>
      </c>
      <c r="AE16" s="11">
        <f t="shared" si="3"/>
        <v>5</v>
      </c>
    </row>
    <row r="17" spans="1:31" s="1" customFormat="1" ht="15" customHeight="1" thickBot="1">
      <c r="A17" s="5">
        <f t="shared" si="4"/>
        <v>8</v>
      </c>
      <c r="B17" s="98" t="s">
        <v>48</v>
      </c>
      <c r="C17" s="48">
        <v>3</v>
      </c>
      <c r="D17" s="48">
        <v>3</v>
      </c>
      <c r="E17" s="48">
        <v>3</v>
      </c>
      <c r="F17" s="48">
        <v>5</v>
      </c>
      <c r="G17" s="48">
        <v>2</v>
      </c>
      <c r="H17" s="48">
        <v>5</v>
      </c>
      <c r="I17" s="48">
        <v>3</v>
      </c>
      <c r="J17" s="48">
        <v>5</v>
      </c>
      <c r="K17" s="48"/>
      <c r="L17" s="48"/>
      <c r="M17" s="48"/>
      <c r="N17" s="48"/>
      <c r="O17" s="48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9">
        <f t="shared" si="1"/>
        <v>29</v>
      </c>
      <c r="AD17" s="4">
        <f t="shared" si="2"/>
        <v>0.61702127659574468</v>
      </c>
      <c r="AE17" s="11">
        <f t="shared" si="3"/>
        <v>3</v>
      </c>
    </row>
    <row r="18" spans="1:31" s="1" customFormat="1" ht="15" customHeight="1" thickBot="1">
      <c r="A18" s="5">
        <f t="shared" si="4"/>
        <v>9</v>
      </c>
      <c r="B18" s="98" t="s">
        <v>49</v>
      </c>
      <c r="C18" s="48" t="s">
        <v>40</v>
      </c>
      <c r="D18" s="48" t="s">
        <v>40</v>
      </c>
      <c r="E18" s="48" t="s">
        <v>40</v>
      </c>
      <c r="F18" s="48" t="s">
        <v>40</v>
      </c>
      <c r="G18" s="48" t="s">
        <v>40</v>
      </c>
      <c r="H18" s="48" t="s">
        <v>40</v>
      </c>
      <c r="I18" s="48" t="s">
        <v>40</v>
      </c>
      <c r="J18" s="48" t="s">
        <v>40</v>
      </c>
      <c r="K18" s="48"/>
      <c r="L18" s="48"/>
      <c r="M18" s="48"/>
      <c r="N18" s="48"/>
      <c r="O18" s="48"/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9" t="s">
        <v>40</v>
      </c>
      <c r="AD18" s="4" t="s">
        <v>40</v>
      </c>
      <c r="AE18" s="11" t="s">
        <v>40</v>
      </c>
    </row>
    <row r="19" spans="1:31" s="1" customFormat="1" ht="15" customHeight="1" thickBot="1">
      <c r="A19" s="5">
        <f t="shared" si="4"/>
        <v>10</v>
      </c>
      <c r="B19" s="98" t="s">
        <v>50</v>
      </c>
      <c r="C19" s="48">
        <v>2</v>
      </c>
      <c r="D19" s="48">
        <v>3</v>
      </c>
      <c r="E19" s="48">
        <v>5</v>
      </c>
      <c r="F19" s="48">
        <v>5</v>
      </c>
      <c r="G19" s="48">
        <v>4</v>
      </c>
      <c r="H19" s="48">
        <v>5</v>
      </c>
      <c r="I19" s="48">
        <v>5</v>
      </c>
      <c r="J19" s="48">
        <v>7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3"/>
      <c r="X19" s="13"/>
      <c r="Y19" s="13"/>
      <c r="Z19" s="13"/>
      <c r="AA19" s="13"/>
      <c r="AB19" s="13"/>
      <c r="AC19" s="9">
        <f t="shared" si="1"/>
        <v>36</v>
      </c>
      <c r="AD19" s="4">
        <f t="shared" si="2"/>
        <v>0.76595744680851063</v>
      </c>
      <c r="AE19" s="11">
        <f t="shared" si="3"/>
        <v>4</v>
      </c>
    </row>
    <row r="20" spans="1:31" s="1" customFormat="1" ht="15" customHeight="1" thickBot="1">
      <c r="A20" s="5">
        <f t="shared" si="4"/>
        <v>11</v>
      </c>
      <c r="B20" s="98" t="s">
        <v>51</v>
      </c>
      <c r="C20" s="48">
        <v>5</v>
      </c>
      <c r="D20" s="48">
        <v>1</v>
      </c>
      <c r="E20" s="48">
        <v>2</v>
      </c>
      <c r="F20" s="48">
        <v>5</v>
      </c>
      <c r="G20" s="48">
        <v>8</v>
      </c>
      <c r="H20" s="48">
        <v>2</v>
      </c>
      <c r="I20" s="48">
        <v>5</v>
      </c>
      <c r="J20" s="48">
        <v>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3"/>
      <c r="X20" s="13"/>
      <c r="Y20" s="13"/>
      <c r="Z20" s="13"/>
      <c r="AA20" s="13"/>
      <c r="AB20" s="13"/>
      <c r="AC20" s="9">
        <f t="shared" si="1"/>
        <v>28</v>
      </c>
      <c r="AD20" s="4">
        <f t="shared" si="2"/>
        <v>0.5957446808510638</v>
      </c>
      <c r="AE20" s="11">
        <f t="shared" si="3"/>
        <v>3</v>
      </c>
    </row>
    <row r="21" spans="1:31" s="1" customFormat="1" ht="15" customHeight="1" thickBot="1">
      <c r="A21" s="5">
        <f t="shared" si="4"/>
        <v>12</v>
      </c>
      <c r="B21" s="98" t="s">
        <v>52</v>
      </c>
      <c r="C21" s="48">
        <v>5</v>
      </c>
      <c r="D21" s="48">
        <v>2</v>
      </c>
      <c r="E21" s="48">
        <v>5</v>
      </c>
      <c r="F21" s="48">
        <v>5</v>
      </c>
      <c r="G21" s="48">
        <v>10</v>
      </c>
      <c r="H21" s="48">
        <v>5</v>
      </c>
      <c r="I21" s="48">
        <v>5</v>
      </c>
      <c r="J21" s="48">
        <v>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3"/>
      <c r="X21" s="13"/>
      <c r="Y21" s="13"/>
      <c r="Z21" s="13"/>
      <c r="AA21" s="13"/>
      <c r="AB21" s="13"/>
      <c r="AC21" s="9">
        <f t="shared" si="1"/>
        <v>40</v>
      </c>
      <c r="AD21" s="4">
        <f t="shared" si="2"/>
        <v>0.85106382978723405</v>
      </c>
      <c r="AE21" s="11">
        <f t="shared" si="3"/>
        <v>4</v>
      </c>
    </row>
    <row r="22" spans="1:31" s="1" customFormat="1" ht="15" customHeight="1" thickBot="1">
      <c r="A22" s="5">
        <f t="shared" si="4"/>
        <v>13</v>
      </c>
      <c r="B22" s="98" t="s">
        <v>53</v>
      </c>
      <c r="C22" s="48">
        <v>5</v>
      </c>
      <c r="D22" s="48">
        <v>2</v>
      </c>
      <c r="E22" s="48">
        <v>3</v>
      </c>
      <c r="F22" s="48">
        <v>5</v>
      </c>
      <c r="G22" s="48">
        <v>4</v>
      </c>
      <c r="H22" s="48">
        <v>5</v>
      </c>
      <c r="I22" s="48">
        <v>5</v>
      </c>
      <c r="J22" s="48">
        <v>5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3"/>
      <c r="X22" s="13"/>
      <c r="Y22" s="13"/>
      <c r="Z22" s="13"/>
      <c r="AA22" s="13"/>
      <c r="AB22" s="13"/>
      <c r="AC22" s="9">
        <f t="shared" si="1"/>
        <v>34</v>
      </c>
      <c r="AD22" s="4">
        <f t="shared" si="2"/>
        <v>0.72340425531914898</v>
      </c>
      <c r="AE22" s="11">
        <f t="shared" si="3"/>
        <v>4</v>
      </c>
    </row>
    <row r="23" spans="1:31" s="1" customFormat="1" ht="15" customHeight="1" thickBot="1">
      <c r="A23" s="5">
        <f t="shared" si="4"/>
        <v>14</v>
      </c>
      <c r="B23" s="98" t="s">
        <v>54</v>
      </c>
      <c r="C23" s="48">
        <v>5</v>
      </c>
      <c r="D23" s="48">
        <v>2</v>
      </c>
      <c r="E23" s="48">
        <v>5</v>
      </c>
      <c r="F23" s="48">
        <v>5</v>
      </c>
      <c r="G23" s="48">
        <v>10</v>
      </c>
      <c r="H23" s="48">
        <v>5</v>
      </c>
      <c r="I23" s="48">
        <v>3</v>
      </c>
      <c r="J23" s="48">
        <v>7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9"/>
      <c r="X23" s="9"/>
      <c r="Y23" s="9"/>
      <c r="Z23" s="9"/>
      <c r="AA23" s="9"/>
      <c r="AB23" s="9"/>
      <c r="AC23" s="9">
        <f t="shared" si="1"/>
        <v>42</v>
      </c>
      <c r="AD23" s="4">
        <f t="shared" si="2"/>
        <v>0.8936170212765957</v>
      </c>
      <c r="AE23" s="11">
        <f t="shared" si="3"/>
        <v>5</v>
      </c>
    </row>
    <row r="24" spans="1:31" s="1" customFormat="1" ht="15" customHeight="1" thickBot="1">
      <c r="A24" s="5">
        <f t="shared" si="4"/>
        <v>15</v>
      </c>
      <c r="B24" s="98" t="s">
        <v>55</v>
      </c>
      <c r="C24" s="48">
        <v>2</v>
      </c>
      <c r="D24" s="48">
        <v>5</v>
      </c>
      <c r="E24" s="48">
        <v>3</v>
      </c>
      <c r="F24" s="48">
        <v>5</v>
      </c>
      <c r="G24" s="48">
        <v>8</v>
      </c>
      <c r="H24" s="48">
        <v>2</v>
      </c>
      <c r="I24" s="48">
        <v>3</v>
      </c>
      <c r="J24" s="48">
        <v>6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9"/>
      <c r="X24" s="9"/>
      <c r="Y24" s="9"/>
      <c r="Z24" s="9"/>
      <c r="AA24" s="9"/>
      <c r="AB24" s="9"/>
      <c r="AC24" s="9">
        <f t="shared" si="1"/>
        <v>34</v>
      </c>
      <c r="AD24" s="4">
        <f t="shared" si="2"/>
        <v>0.72340425531914898</v>
      </c>
      <c r="AE24" s="11">
        <f t="shared" si="3"/>
        <v>4</v>
      </c>
    </row>
    <row r="25" spans="1:31" s="1" customFormat="1" ht="15" customHeight="1" thickBot="1">
      <c r="A25" s="5">
        <f t="shared" si="4"/>
        <v>16</v>
      </c>
      <c r="B25" s="98" t="s">
        <v>56</v>
      </c>
      <c r="C25" s="48">
        <v>1</v>
      </c>
      <c r="D25" s="48">
        <v>5</v>
      </c>
      <c r="E25" s="48">
        <v>5</v>
      </c>
      <c r="F25" s="48">
        <v>5</v>
      </c>
      <c r="G25" s="48">
        <v>8</v>
      </c>
      <c r="H25" s="48">
        <v>5</v>
      </c>
      <c r="I25" s="48">
        <v>5</v>
      </c>
      <c r="J25" s="48">
        <v>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9"/>
      <c r="X25" s="9"/>
      <c r="Y25" s="9"/>
      <c r="Z25" s="9"/>
      <c r="AA25" s="9"/>
      <c r="AB25" s="9"/>
      <c r="AC25" s="9">
        <f t="shared" si="1"/>
        <v>39</v>
      </c>
      <c r="AD25" s="4">
        <f t="shared" si="2"/>
        <v>0.82978723404255317</v>
      </c>
      <c r="AE25" s="11">
        <f t="shared" si="3"/>
        <v>4</v>
      </c>
    </row>
    <row r="26" spans="1:31" s="1" customFormat="1" ht="15" customHeight="1" thickBot="1">
      <c r="A26" s="5">
        <f t="shared" si="4"/>
        <v>17</v>
      </c>
      <c r="B26" s="98" t="s">
        <v>57</v>
      </c>
      <c r="C26" s="48">
        <v>5</v>
      </c>
      <c r="D26" s="48">
        <v>5</v>
      </c>
      <c r="E26" s="48">
        <v>5</v>
      </c>
      <c r="F26" s="48">
        <v>3</v>
      </c>
      <c r="G26" s="48">
        <v>2</v>
      </c>
      <c r="H26" s="48">
        <v>3</v>
      </c>
      <c r="I26" s="48">
        <v>3</v>
      </c>
      <c r="J26" s="48">
        <v>7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9"/>
      <c r="X26" s="9"/>
      <c r="Y26" s="9"/>
      <c r="Z26" s="9"/>
      <c r="AA26" s="9"/>
      <c r="AB26" s="9"/>
      <c r="AC26" s="9">
        <f t="shared" si="1"/>
        <v>33</v>
      </c>
      <c r="AD26" s="4">
        <f t="shared" si="2"/>
        <v>0.7021276595744681</v>
      </c>
      <c r="AE26" s="11">
        <f t="shared" si="3"/>
        <v>4</v>
      </c>
    </row>
    <row r="27" spans="1:31" s="1" customFormat="1" ht="15" customHeight="1" thickBot="1">
      <c r="A27" s="5">
        <f t="shared" si="4"/>
        <v>18</v>
      </c>
      <c r="B27" s="98" t="s">
        <v>58</v>
      </c>
      <c r="C27" s="48">
        <v>5</v>
      </c>
      <c r="D27" s="48">
        <v>3</v>
      </c>
      <c r="E27" s="48">
        <v>2</v>
      </c>
      <c r="F27" s="48">
        <v>5</v>
      </c>
      <c r="G27" s="48">
        <v>8</v>
      </c>
      <c r="H27" s="48">
        <v>5</v>
      </c>
      <c r="I27" s="48">
        <v>5</v>
      </c>
      <c r="J27" s="48">
        <v>5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9"/>
      <c r="X27" s="9"/>
      <c r="Y27" s="9"/>
      <c r="Z27" s="9"/>
      <c r="AA27" s="9"/>
      <c r="AB27" s="9"/>
      <c r="AC27" s="9">
        <f t="shared" si="1"/>
        <v>38</v>
      </c>
      <c r="AD27" s="4">
        <f t="shared" si="2"/>
        <v>0.80851063829787229</v>
      </c>
      <c r="AE27" s="11">
        <f t="shared" si="3"/>
        <v>4</v>
      </c>
    </row>
    <row r="28" spans="1:31" s="1" customFormat="1" ht="15" customHeight="1" thickBot="1">
      <c r="A28" s="5">
        <v>19</v>
      </c>
      <c r="B28" s="98" t="s">
        <v>59</v>
      </c>
      <c r="C28" s="48">
        <v>2</v>
      </c>
      <c r="D28" s="48">
        <v>2</v>
      </c>
      <c r="E28" s="48">
        <v>2</v>
      </c>
      <c r="F28" s="48">
        <v>5</v>
      </c>
      <c r="G28" s="48">
        <v>10</v>
      </c>
      <c r="H28" s="48">
        <v>5</v>
      </c>
      <c r="I28" s="48">
        <v>3</v>
      </c>
      <c r="J28" s="48">
        <v>5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55"/>
      <c r="X28" s="55"/>
      <c r="Y28" s="55"/>
      <c r="Z28" s="55"/>
      <c r="AA28" s="55"/>
      <c r="AB28" s="55"/>
      <c r="AC28" s="9">
        <f t="shared" si="1"/>
        <v>34</v>
      </c>
      <c r="AD28" s="4">
        <f t="shared" si="2"/>
        <v>0.72340425531914898</v>
      </c>
      <c r="AE28" s="11">
        <f t="shared" si="3"/>
        <v>4</v>
      </c>
    </row>
    <row r="29" spans="1:31" s="1" customFormat="1" ht="15" customHeight="1" thickBot="1">
      <c r="A29" s="5">
        <v>20</v>
      </c>
      <c r="B29" s="98" t="s">
        <v>60</v>
      </c>
      <c r="C29" s="48">
        <v>3</v>
      </c>
      <c r="D29" s="48">
        <v>2</v>
      </c>
      <c r="E29" s="48">
        <v>5</v>
      </c>
      <c r="F29" s="48">
        <v>5</v>
      </c>
      <c r="G29" s="48">
        <v>8</v>
      </c>
      <c r="H29" s="48">
        <v>5</v>
      </c>
      <c r="I29" s="48">
        <v>5</v>
      </c>
      <c r="J29" s="48">
        <v>7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5"/>
      <c r="X29" s="55"/>
      <c r="Y29" s="55"/>
      <c r="Z29" s="55"/>
      <c r="AA29" s="55"/>
      <c r="AB29" s="55"/>
      <c r="AC29" s="9">
        <f t="shared" si="1"/>
        <v>40</v>
      </c>
      <c r="AD29" s="4">
        <f t="shared" si="2"/>
        <v>0.85106382978723405</v>
      </c>
      <c r="AE29" s="11">
        <f t="shared" si="3"/>
        <v>4</v>
      </c>
    </row>
    <row r="30" spans="1:31" s="1" customFormat="1" ht="15" customHeight="1" thickBot="1">
      <c r="A30" s="5">
        <v>21</v>
      </c>
      <c r="B30" s="98" t="s">
        <v>61</v>
      </c>
      <c r="C30" s="48">
        <v>1</v>
      </c>
      <c r="D30" s="48">
        <v>2</v>
      </c>
      <c r="E30" s="48">
        <v>3</v>
      </c>
      <c r="F30" s="48">
        <v>5</v>
      </c>
      <c r="G30" s="48">
        <v>0</v>
      </c>
      <c r="H30" s="48">
        <v>5</v>
      </c>
      <c r="I30" s="48">
        <v>1</v>
      </c>
      <c r="J30" s="48">
        <v>2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5"/>
      <c r="X30" s="55"/>
      <c r="Y30" s="55"/>
      <c r="Z30" s="55"/>
      <c r="AA30" s="55"/>
      <c r="AB30" s="55"/>
      <c r="AC30" s="9">
        <f t="shared" si="1"/>
        <v>19</v>
      </c>
      <c r="AD30" s="4">
        <f t="shared" si="2"/>
        <v>0.40425531914893614</v>
      </c>
      <c r="AE30" s="11">
        <f t="shared" si="3"/>
        <v>2</v>
      </c>
    </row>
    <row r="31" spans="1:31" s="1" customFormat="1" ht="15" customHeight="1" thickBot="1">
      <c r="A31" s="5">
        <v>22</v>
      </c>
      <c r="B31" s="98" t="s">
        <v>62</v>
      </c>
      <c r="C31" s="48">
        <v>5</v>
      </c>
      <c r="D31" s="48">
        <v>1</v>
      </c>
      <c r="E31" s="48">
        <v>5</v>
      </c>
      <c r="F31" s="48">
        <v>3</v>
      </c>
      <c r="G31" s="48">
        <v>6</v>
      </c>
      <c r="H31" s="48">
        <v>5</v>
      </c>
      <c r="I31" s="48">
        <v>5</v>
      </c>
      <c r="J31" s="48">
        <v>7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5"/>
      <c r="X31" s="55"/>
      <c r="Y31" s="55"/>
      <c r="Z31" s="55"/>
      <c r="AA31" s="55"/>
      <c r="AB31" s="55"/>
      <c r="AC31" s="9">
        <f t="shared" si="1"/>
        <v>37</v>
      </c>
      <c r="AD31" s="4">
        <f t="shared" si="2"/>
        <v>0.78723404255319152</v>
      </c>
      <c r="AE31" s="11">
        <f t="shared" si="3"/>
        <v>4</v>
      </c>
    </row>
    <row r="32" spans="1:31" s="1" customFormat="1" ht="15" customHeight="1" thickBot="1">
      <c r="A32" s="5">
        <v>23</v>
      </c>
      <c r="B32" s="98" t="s">
        <v>63</v>
      </c>
      <c r="C32" s="48">
        <v>1</v>
      </c>
      <c r="D32" s="48">
        <v>1</v>
      </c>
      <c r="E32" s="48">
        <v>3</v>
      </c>
      <c r="F32" s="48">
        <v>2</v>
      </c>
      <c r="G32" s="48">
        <v>2</v>
      </c>
      <c r="H32" s="48">
        <v>3</v>
      </c>
      <c r="I32" s="48">
        <v>5</v>
      </c>
      <c r="J32" s="48">
        <v>7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4"/>
      <c r="X32" s="54"/>
      <c r="Y32" s="54"/>
      <c r="Z32" s="54"/>
      <c r="AA32" s="54"/>
      <c r="AB32" s="54"/>
      <c r="AC32" s="9">
        <f t="shared" si="1"/>
        <v>24</v>
      </c>
      <c r="AD32" s="4">
        <f t="shared" si="2"/>
        <v>0.51063829787234039</v>
      </c>
      <c r="AE32" s="11">
        <f t="shared" si="3"/>
        <v>3</v>
      </c>
    </row>
    <row r="33" spans="1:31" ht="15" customHeight="1">
      <c r="A33" s="69" t="s">
        <v>3</v>
      </c>
      <c r="B33" s="70"/>
      <c r="C33" s="16">
        <f t="shared" ref="C33:J33" si="5">SUM(C10:C32)</f>
        <v>58</v>
      </c>
      <c r="D33" s="16">
        <f t="shared" si="5"/>
        <v>60</v>
      </c>
      <c r="E33" s="16">
        <f t="shared" si="5"/>
        <v>83</v>
      </c>
      <c r="F33" s="16">
        <f t="shared" si="5"/>
        <v>103</v>
      </c>
      <c r="G33" s="16">
        <f t="shared" si="5"/>
        <v>140</v>
      </c>
      <c r="H33" s="16">
        <f t="shared" si="5"/>
        <v>98</v>
      </c>
      <c r="I33" s="16">
        <f t="shared" si="5"/>
        <v>88</v>
      </c>
      <c r="J33" s="16">
        <f t="shared" si="5"/>
        <v>118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40">
        <f>AVERAGE(AC10:AC32)</f>
        <v>34</v>
      </c>
      <c r="AD33" s="41">
        <f>AVERAGE(AD10:AD32)</f>
        <v>0.72340425531914898</v>
      </c>
      <c r="AE33" s="42">
        <f>AVERAGE(AE10:AE32)</f>
        <v>3.8181818181818183</v>
      </c>
    </row>
    <row r="34" spans="1:31" ht="16.5" thickBot="1">
      <c r="A34" s="71" t="s">
        <v>8</v>
      </c>
      <c r="B34" s="72"/>
      <c r="C34" s="38">
        <f t="shared" ref="C34:J34" si="6">C33/($W$5*C9)</f>
        <v>0.52727272727272723</v>
      </c>
      <c r="D34" s="38">
        <f t="shared" si="6"/>
        <v>0.54545454545454541</v>
      </c>
      <c r="E34" s="38">
        <f t="shared" si="6"/>
        <v>0.75454545454545452</v>
      </c>
      <c r="F34" s="38">
        <f t="shared" si="6"/>
        <v>0.9363636363636364</v>
      </c>
      <c r="G34" s="38">
        <f t="shared" si="6"/>
        <v>0.63636363636363635</v>
      </c>
      <c r="H34" s="38">
        <f t="shared" si="6"/>
        <v>0.89090909090909087</v>
      </c>
      <c r="I34" s="38">
        <f t="shared" si="6"/>
        <v>0.8</v>
      </c>
      <c r="J34" s="38">
        <f t="shared" si="6"/>
        <v>0.76623376623376627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7"/>
      <c r="AE34" s="8"/>
    </row>
    <row r="35" spans="1:3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1.75" customHeight="1">
      <c r="A36" s="56" t="s">
        <v>14</v>
      </c>
      <c r="B36" s="73"/>
      <c r="C36" s="20">
        <f>U5</f>
        <v>23</v>
      </c>
      <c r="D36" s="56" t="s">
        <v>15</v>
      </c>
      <c r="E36" s="73"/>
      <c r="F36" s="73"/>
      <c r="G36" s="73"/>
      <c r="H36" s="20">
        <f>W5</f>
        <v>22</v>
      </c>
      <c r="I36" s="24"/>
      <c r="J36" s="24"/>
      <c r="K36" s="56"/>
      <c r="L36" s="73"/>
      <c r="M36" s="73"/>
      <c r="N36" s="73"/>
      <c r="O36" s="73"/>
      <c r="P36" s="7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6"/>
      <c r="AD36" s="6"/>
      <c r="AE36" s="6"/>
    </row>
    <row r="37" spans="1:31" ht="30" customHeight="1">
      <c r="A37" s="24" t="s">
        <v>16</v>
      </c>
      <c r="B37" s="25"/>
      <c r="C37" s="20"/>
      <c r="D37" s="24"/>
      <c r="E37" s="25">
        <f>COUNTIF(AD10:AD32,"&gt;=50%")</f>
        <v>21</v>
      </c>
      <c r="F37" s="21" t="s">
        <v>22</v>
      </c>
      <c r="G37" s="74">
        <f>COUNTIF(AD10:AD32,"&gt;=50%")/W5</f>
        <v>0.95454545454545459</v>
      </c>
      <c r="H37" s="74"/>
      <c r="I37" s="24"/>
      <c r="J37" s="24"/>
      <c r="K37" s="24"/>
      <c r="L37" s="31"/>
      <c r="M37" s="3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6"/>
      <c r="AD37" s="6"/>
      <c r="AE37" s="6"/>
    </row>
    <row r="38" spans="1:31" ht="15.75">
      <c r="A38" s="24" t="s">
        <v>17</v>
      </c>
      <c r="B38" s="24"/>
      <c r="C38" s="24"/>
      <c r="D38" s="24"/>
      <c r="E38" s="24">
        <f>COUNTIF(AD10:AD32,"&gt;=64%")</f>
        <v>16</v>
      </c>
      <c r="F38" s="22" t="s">
        <v>22</v>
      </c>
      <c r="G38" s="75">
        <f>COUNTIF(AD10:AD32,"&gt;=64%")/W5</f>
        <v>0.72727272727272729</v>
      </c>
      <c r="H38" s="74"/>
      <c r="I38" s="24"/>
      <c r="J38" s="24"/>
      <c r="K38" s="24"/>
      <c r="L38" s="31"/>
      <c r="M38" s="3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2"/>
      <c r="AD38" s="12"/>
      <c r="AE38" s="12"/>
    </row>
    <row r="39" spans="1:31" ht="15.75">
      <c r="A39" s="6" t="s">
        <v>18</v>
      </c>
      <c r="B39" s="24"/>
      <c r="C39" s="24"/>
      <c r="D39" s="24"/>
      <c r="E39" s="24">
        <f>COUNTIF(AD10:AD32,"&gt;=75%")</f>
        <v>10</v>
      </c>
      <c r="F39" s="22" t="s">
        <v>22</v>
      </c>
      <c r="G39" s="75">
        <f>COUNTIF(AD10:AD32,"&gt;=75%")/W5</f>
        <v>0.45454545454545453</v>
      </c>
      <c r="H39" s="74"/>
      <c r="I39" s="24"/>
      <c r="J39" s="24"/>
      <c r="K39" s="24"/>
      <c r="L39" s="31"/>
      <c r="M39" s="3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6"/>
      <c r="AD39" s="6"/>
      <c r="AE39" s="6"/>
    </row>
    <row r="40" spans="1:3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"/>
      <c r="AD40" s="6"/>
      <c r="AE40" s="6"/>
    </row>
    <row r="41" spans="1:31" ht="15.75">
      <c r="A41" s="49" t="s">
        <v>19</v>
      </c>
      <c r="B41" s="50"/>
      <c r="C41" s="50"/>
      <c r="D41" s="50"/>
      <c r="E41" s="50"/>
      <c r="F41" s="50"/>
      <c r="G41" s="50"/>
      <c r="H41" s="24"/>
      <c r="I41" s="24"/>
      <c r="J41" s="24"/>
      <c r="K41" s="24"/>
      <c r="L41" s="31"/>
      <c r="M41" s="31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2"/>
      <c r="AD41" s="12"/>
      <c r="AE41" s="12"/>
    </row>
    <row r="42" spans="1:31" ht="15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"/>
      <c r="Y42" s="10"/>
      <c r="Z42" s="10"/>
      <c r="AA42" s="10"/>
      <c r="AB42" s="14"/>
      <c r="AC42" s="23"/>
      <c r="AD42" s="23"/>
      <c r="AE42" s="6"/>
    </row>
    <row r="43" spans="1:31" ht="15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"/>
      <c r="Y43" s="10"/>
      <c r="Z43" s="10"/>
      <c r="AA43" s="10"/>
      <c r="AB43" s="10"/>
      <c r="AC43" s="23"/>
      <c r="AD43" s="23"/>
      <c r="AE43" s="6"/>
    </row>
    <row r="44" spans="1:31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"/>
      <c r="Y44" s="10"/>
      <c r="Z44" s="10"/>
      <c r="AA44" s="10"/>
      <c r="AB44" s="10"/>
      <c r="AC44" s="23"/>
      <c r="AD44" s="23"/>
      <c r="AE44" s="6"/>
    </row>
    <row r="45" spans="1:31" ht="15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"/>
      <c r="Y45" s="2"/>
      <c r="Z45" s="2"/>
      <c r="AA45" s="2"/>
      <c r="AB45" s="2"/>
    </row>
    <row r="46" spans="1:31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"/>
      <c r="Y46" s="2"/>
      <c r="Z46" s="2"/>
      <c r="AA46" s="2"/>
      <c r="AB46" s="2"/>
    </row>
    <row r="47" spans="1:31" ht="15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2"/>
      <c r="Y47" s="2"/>
      <c r="Z47" s="2"/>
      <c r="AA47" s="2"/>
      <c r="AB47" s="2"/>
    </row>
    <row r="48" spans="1:31" ht="15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26"/>
      <c r="Y48" s="26"/>
      <c r="Z48" s="26"/>
      <c r="AA48" s="26"/>
      <c r="AB48" s="26"/>
    </row>
  </sheetData>
  <sortState ref="B11:B30">
    <sortCondition ref="B10"/>
  </sortState>
  <mergeCells count="44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6:B6"/>
    <mergeCell ref="A7:A8"/>
    <mergeCell ref="B7:B8"/>
    <mergeCell ref="AC7:AC8"/>
    <mergeCell ref="AD7:AD8"/>
    <mergeCell ref="AE7:AE8"/>
    <mergeCell ref="AD3:AD4"/>
    <mergeCell ref="AE3:AE4"/>
    <mergeCell ref="U5:V5"/>
    <mergeCell ref="W5:X5"/>
    <mergeCell ref="A33:B33"/>
    <mergeCell ref="A34:B34"/>
    <mergeCell ref="A36:B36"/>
    <mergeCell ref="D36:G36"/>
    <mergeCell ref="A42:W42"/>
    <mergeCell ref="G37:H37"/>
    <mergeCell ref="G38:H38"/>
    <mergeCell ref="G39:H39"/>
    <mergeCell ref="K36:P36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48:W48"/>
    <mergeCell ref="A43:W43"/>
    <mergeCell ref="A44:W44"/>
    <mergeCell ref="A45:W45"/>
    <mergeCell ref="A46:W46"/>
    <mergeCell ref="A47:W47"/>
  </mergeCells>
  <pageMargins left="1" right="1" top="1" bottom="1" header="0.5" footer="0.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5г</vt:lpstr>
      <vt:lpstr>Лист2</vt:lpstr>
      <vt:lpstr>'5г'!Область_печати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РБТ</cp:lastModifiedBy>
  <cp:lastPrinted>2018-05-28T05:13:08Z</cp:lastPrinted>
  <dcterms:created xsi:type="dcterms:W3CDTF">2012-09-06T14:18:27Z</dcterms:created>
  <dcterms:modified xsi:type="dcterms:W3CDTF">2018-05-31T08:04:27Z</dcterms:modified>
</cp:coreProperties>
</file>