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7а" sheetId="26" r:id="rId1"/>
    <sheet name="7б" sheetId="27" r:id="rId2"/>
    <sheet name="Лист2" sheetId="28" r:id="rId3"/>
  </sheets>
  <definedNames>
    <definedName name="_xlnm._FilterDatabase" localSheetId="0" hidden="1">'7а'!$AD$7:$AD$32</definedName>
    <definedName name="_xlnm._FilterDatabase" localSheetId="1" hidden="1">'7б'!$AD$7:$AD$38</definedName>
    <definedName name="_xlnm.Print_Area" localSheetId="0">'7а'!$A$1:$AE$31</definedName>
    <definedName name="_xlnm.Print_Area" localSheetId="1">'7б'!$A$1:$AE$37</definedName>
  </definedNames>
  <calcPr calcId="124519"/>
</workbook>
</file>

<file path=xl/calcChain.xml><?xml version="1.0" encoding="utf-8"?>
<calcChain xmlns="http://schemas.openxmlformats.org/spreadsheetml/2006/main">
  <c r="P30" i="26"/>
  <c r="P31" s="1"/>
  <c r="Q30"/>
  <c r="Q31" s="1"/>
  <c r="R30"/>
  <c r="R31" s="1"/>
  <c r="S30"/>
  <c r="S31" s="1"/>
  <c r="T30"/>
  <c r="T31" s="1"/>
  <c r="U30"/>
  <c r="U31" s="1"/>
  <c r="V30"/>
  <c r="V31" s="1"/>
  <c r="W30"/>
  <c r="W31" s="1"/>
  <c r="AC26"/>
  <c r="AE26" s="1"/>
  <c r="AC27"/>
  <c r="AE27" s="1"/>
  <c r="AC28"/>
  <c r="AE28" s="1"/>
  <c r="AC29"/>
  <c r="AE29" s="1"/>
  <c r="A11" i="27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C34" l="1"/>
  <c r="AE34" s="1"/>
  <c r="C30" i="26"/>
  <c r="C31" s="1"/>
  <c r="D30"/>
  <c r="D31" s="1"/>
  <c r="E30"/>
  <c r="E31" s="1"/>
  <c r="F30"/>
  <c r="F31" s="1"/>
  <c r="G30"/>
  <c r="G31" s="1"/>
  <c r="H30"/>
  <c r="H31" s="1"/>
  <c r="I30"/>
  <c r="I31" s="1"/>
  <c r="J30"/>
  <c r="J31" s="1"/>
  <c r="K30"/>
  <c r="K31" s="1"/>
  <c r="L30"/>
  <c r="L31" s="1"/>
  <c r="M30"/>
  <c r="M31" s="1"/>
  <c r="N30"/>
  <c r="N31" s="1"/>
  <c r="O30"/>
  <c r="O31" s="1"/>
  <c r="C33"/>
  <c r="H33"/>
  <c r="AC29" i="27" l="1"/>
  <c r="AE29" s="1"/>
  <c r="AC30"/>
  <c r="AC31"/>
  <c r="AE30" l="1"/>
  <c r="AE31"/>
  <c r="AC25" i="26"/>
  <c r="AE25" s="1"/>
  <c r="H39" i="27" l="1"/>
  <c r="C39"/>
  <c r="O36"/>
  <c r="O37" s="1"/>
  <c r="N36"/>
  <c r="N37" s="1"/>
  <c r="M36"/>
  <c r="M37" s="1"/>
  <c r="L36"/>
  <c r="L37" s="1"/>
  <c r="K36"/>
  <c r="K37" s="1"/>
  <c r="J36"/>
  <c r="J37" s="1"/>
  <c r="I36"/>
  <c r="I37" s="1"/>
  <c r="H36"/>
  <c r="H37" s="1"/>
  <c r="G36"/>
  <c r="G37" s="1"/>
  <c r="F36"/>
  <c r="F37" s="1"/>
  <c r="E36"/>
  <c r="E37" s="1"/>
  <c r="D36"/>
  <c r="D37" s="1"/>
  <c r="C36"/>
  <c r="C37" s="1"/>
  <c r="AC35"/>
  <c r="AE35" s="1"/>
  <c r="AC33"/>
  <c r="AE33" s="1"/>
  <c r="AC32"/>
  <c r="AE32" s="1"/>
  <c r="AC28"/>
  <c r="AE28" s="1"/>
  <c r="AC27"/>
  <c r="AE27" s="1"/>
  <c r="AC26"/>
  <c r="AE26" s="1"/>
  <c r="AC25"/>
  <c r="AE25" s="1"/>
  <c r="AC24"/>
  <c r="AE24" s="1"/>
  <c r="AC23"/>
  <c r="AE23" s="1"/>
  <c r="AC22"/>
  <c r="AE22" s="1"/>
  <c r="AC21"/>
  <c r="AE21" s="1"/>
  <c r="AC20"/>
  <c r="AE20" s="1"/>
  <c r="AC19"/>
  <c r="AE19" s="1"/>
  <c r="AC18"/>
  <c r="AE18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C10"/>
  <c r="AE10" s="1"/>
  <c r="AC9"/>
  <c r="C6" s="1"/>
  <c r="D8"/>
  <c r="E8" s="1"/>
  <c r="F8" s="1"/>
  <c r="G8" s="1"/>
  <c r="H8" s="1"/>
  <c r="I8" s="1"/>
  <c r="J8" s="1"/>
  <c r="K8" s="1"/>
  <c r="L8" s="1"/>
  <c r="AD34" l="1"/>
  <c r="AD29"/>
  <c r="AD30"/>
  <c r="AD31"/>
  <c r="AD12"/>
  <c r="AD14"/>
  <c r="AD16"/>
  <c r="AD18"/>
  <c r="AD20"/>
  <c r="AD22"/>
  <c r="AD24"/>
  <c r="AD26"/>
  <c r="AD28"/>
  <c r="AD33"/>
  <c r="AD11"/>
  <c r="AD13"/>
  <c r="AD15"/>
  <c r="AD17"/>
  <c r="AD19"/>
  <c r="AD21"/>
  <c r="AD23"/>
  <c r="AD25"/>
  <c r="AD27"/>
  <c r="AD32"/>
  <c r="AD35"/>
  <c r="AC36"/>
  <c r="AD10"/>
  <c r="G42" l="1"/>
  <c r="G41"/>
  <c r="G40"/>
  <c r="E42"/>
  <c r="E41"/>
  <c r="E40"/>
  <c r="AD36"/>
  <c r="AE36"/>
  <c r="AB5"/>
  <c r="Z5"/>
  <c r="Y5"/>
  <c r="AA5"/>
  <c r="AC17" i="26"/>
  <c r="AE17" s="1"/>
  <c r="AC18"/>
  <c r="AE18" s="1"/>
  <c r="AC19"/>
  <c r="AE19" s="1"/>
  <c r="AC20"/>
  <c r="AE20" s="1"/>
  <c r="AC21"/>
  <c r="AE21" s="1"/>
  <c r="AC22"/>
  <c r="AE22" s="1"/>
  <c r="AC23"/>
  <c r="AE23" s="1"/>
  <c r="AC24"/>
  <c r="AE24" s="1"/>
  <c r="AC9"/>
  <c r="C6" s="1"/>
  <c r="AD26" l="1"/>
  <c r="AD29"/>
  <c r="AD28"/>
  <c r="AD27"/>
  <c r="AD25"/>
  <c r="AD5" i="27"/>
  <c r="AC5"/>
  <c r="AE5"/>
  <c r="AD24" i="26"/>
  <c r="AD21"/>
  <c r="AD18"/>
  <c r="AD20"/>
  <c r="AD23"/>
  <c r="AD22"/>
  <c r="AD19"/>
  <c r="AD17"/>
  <c r="AC16" l="1"/>
  <c r="AE16" s="1"/>
  <c r="AC15"/>
  <c r="AE15" s="1"/>
  <c r="AC14"/>
  <c r="AE14" s="1"/>
  <c r="AC13"/>
  <c r="AE13" s="1"/>
  <c r="AC12"/>
  <c r="AE12" s="1"/>
  <c r="AC11"/>
  <c r="AE11" s="1"/>
  <c r="AC10"/>
  <c r="AE10" s="1"/>
  <c r="D8"/>
  <c r="E8" s="1"/>
  <c r="F8" s="1"/>
  <c r="G8" s="1"/>
  <c r="H8" s="1"/>
  <c r="I8" s="1"/>
  <c r="J8" s="1"/>
  <c r="K8" s="1"/>
  <c r="L8" s="1"/>
  <c r="AC30" l="1"/>
  <c r="AA5"/>
  <c r="AD10"/>
  <c r="AD11"/>
  <c r="AD14"/>
  <c r="AD16"/>
  <c r="AD12"/>
  <c r="AD13"/>
  <c r="AD15"/>
  <c r="E34" l="1"/>
  <c r="E36"/>
  <c r="G36"/>
  <c r="G34"/>
  <c r="E35"/>
  <c r="G35"/>
  <c r="Z5"/>
  <c r="AD30"/>
  <c r="AB5"/>
  <c r="AE30"/>
  <c r="Y5"/>
  <c r="AE5" l="1"/>
  <c r="AC5"/>
  <c r="AD5"/>
</calcChain>
</file>

<file path=xl/sharedStrings.xml><?xml version="1.0" encoding="utf-8"?>
<sst xmlns="http://schemas.openxmlformats.org/spreadsheetml/2006/main" count="162" uniqueCount="119">
  <si>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</si>
  <si>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</si>
  <si>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</si>
  <si>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</si>
  <si>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</si>
  <si>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</si>
  <si>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</si>
  <si>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</si>
  <si>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</si>
  <si>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</si>
  <si>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</si>
  <si>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</si>
  <si>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</si>
  <si>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</si>
  <si>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</si>
  <si>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</si>
  <si>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</si>
  <si>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</si>
  <si>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</si>
  <si>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</si>
  <si>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</si>
  <si>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</si>
  <si>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</si>
  <si>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</si>
  <si>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</si>
  <si>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</si>
  <si>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</si>
  <si>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</si>
  <si>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</si>
  <si>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</si>
  <si>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</si>
  <si>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Медведева Ю.А</t>
    </r>
  </si>
  <si>
    <t xml:space="preserve"> Н и НН в суффиксах разных частей речи</t>
  </si>
  <si>
    <t>Знаки препинания при ПО</t>
  </si>
  <si>
    <t>Знаки препинания при ДО</t>
  </si>
  <si>
    <t>Правописание НЕ с деепричастиями</t>
  </si>
  <si>
    <t>А1</t>
  </si>
  <si>
    <t>А2</t>
  </si>
  <si>
    <t>А3</t>
  </si>
  <si>
    <r>
      <t xml:space="preserve">Квалификационная категория </t>
    </r>
    <r>
      <rPr>
        <i/>
        <u/>
        <sz val="12"/>
        <rFont val="Times New Roman"/>
        <family val="1"/>
        <charset val="204"/>
      </rPr>
      <t>первая</t>
    </r>
  </si>
  <si>
    <r>
      <t>промежуточной аттестации по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русскому языку за 2-ое полугодие 2017-2018 уч года</t>
    </r>
  </si>
  <si>
    <t>Правописание НЕ с причастиями</t>
  </si>
  <si>
    <t>Понимание текста (умение найти ответ на поставленный вопрос)</t>
  </si>
  <si>
    <t>Понимание текста (умение установить причинно-следственную связь)</t>
  </si>
  <si>
    <t>Умение интерпретировать информацию текста</t>
  </si>
  <si>
    <t>Правописание окончаний причастий</t>
  </si>
  <si>
    <t>Правописание приставки НЕ и НИ с наречиями</t>
  </si>
  <si>
    <t>Правописание суффиксов -о, -а в наречиях</t>
  </si>
  <si>
    <t>Правописание производных предлогов</t>
  </si>
  <si>
    <t xml:space="preserve">Правописание омонимичных частей речи </t>
  </si>
  <si>
    <t>Хлопов Герман</t>
  </si>
  <si>
    <t>Лутцев Илья</t>
  </si>
  <si>
    <t>Медведев Павел</t>
  </si>
  <si>
    <t>Новикова Юлианна</t>
  </si>
  <si>
    <t>Яли Иван</t>
  </si>
  <si>
    <t>Кульчуков Рашид</t>
  </si>
  <si>
    <t>Назмутдинов Тимофей</t>
  </si>
  <si>
    <t>Носова Арина</t>
  </si>
  <si>
    <t>Фасхиева Амина</t>
  </si>
  <si>
    <t>Щербина Анна</t>
  </si>
  <si>
    <t>Соколова Мария</t>
  </si>
  <si>
    <t>Гринюк Анастасия</t>
  </si>
  <si>
    <t>Красноштан Дарья</t>
  </si>
  <si>
    <t>Кузнецов Кирилл</t>
  </si>
  <si>
    <t>Байбосинов Тимур</t>
  </si>
  <si>
    <t>Девятов Аркадий</t>
  </si>
  <si>
    <t>Беседин Георгий</t>
  </si>
  <si>
    <t>Тришина Анна</t>
  </si>
  <si>
    <t>Гиззатуллин Артур</t>
  </si>
  <si>
    <t>Иванова Мария</t>
  </si>
  <si>
    <t>Пиянзин Егор</t>
  </si>
  <si>
    <t>Аккускарова Камила</t>
  </si>
  <si>
    <t>Костюкевич Ксения</t>
  </si>
  <si>
    <t>Чернов Андрей</t>
  </si>
  <si>
    <t>Кононова Анна</t>
  </si>
  <si>
    <t>Савельев Сергей</t>
  </si>
  <si>
    <r>
      <t xml:space="preserve">Учитель </t>
    </r>
    <r>
      <rPr>
        <i/>
        <u/>
        <sz val="12"/>
        <rFont val="Times New Roman"/>
        <family val="1"/>
        <charset val="204"/>
      </rPr>
      <t>Хлопова Елена Георгиевна</t>
    </r>
  </si>
  <si>
    <t>Правописание проверяемых гласных в корне слова</t>
  </si>
  <si>
    <t xml:space="preserve"> Правописание чередующихся гласных в корне слова</t>
  </si>
  <si>
    <t>Правописание непроверяемых гласных в корне слова</t>
  </si>
  <si>
    <t>Правописание приставок на -з, -с</t>
  </si>
  <si>
    <t>Правописание приставок -при, -пре</t>
  </si>
  <si>
    <t>Правописание парных согласных в корне слова</t>
  </si>
  <si>
    <t>Правописание непроизносимых согласных в корне слова</t>
  </si>
  <si>
    <t>НЕ с прилагательными</t>
  </si>
  <si>
    <t>Правописание сложных имён прилагательных</t>
  </si>
  <si>
    <t>Правописание о/ё после шипящих в корне слова</t>
  </si>
  <si>
    <t>Правописание удвоенных согласных</t>
  </si>
  <si>
    <t>Правописание Н-НН в им.прилагательных</t>
  </si>
  <si>
    <t>Правописание Ь после шипящих</t>
  </si>
  <si>
    <t xml:space="preserve">Правописание -тся, ться  </t>
  </si>
  <si>
    <t>Правописание личных окончаний глаголов</t>
  </si>
  <si>
    <t>Правописание падежных окончаний им.сущ.</t>
  </si>
  <si>
    <t>Знаки препинания при однородных членах предложения</t>
  </si>
  <si>
    <t>Знаки препинания в СПП</t>
  </si>
  <si>
    <t>Морфемный разбор слова</t>
  </si>
  <si>
    <t>Морфологический разбор слова</t>
  </si>
  <si>
    <t>Синтаксический разбор предложения</t>
  </si>
  <si>
    <r>
      <t xml:space="preserve">входной контрольной работы по </t>
    </r>
    <r>
      <rPr>
        <b/>
        <sz val="12"/>
        <rFont val="Times New Roman"/>
        <family val="1"/>
        <charset val="204"/>
      </rPr>
      <t>русскому за 2019-2020 уч. год 7Б класса</t>
    </r>
  </si>
  <si>
    <t>Автомонова Виктория</t>
  </si>
  <si>
    <t>Безденежных Артём</t>
  </si>
  <si>
    <t>Ванькова Валерия</t>
  </si>
  <si>
    <t>Гаренских Никита</t>
  </si>
  <si>
    <t>Закриева Айшат</t>
  </si>
  <si>
    <t>Земскова Анна</t>
  </si>
  <si>
    <t>Зулькарнаева Вилена</t>
  </si>
  <si>
    <t>Игнатова Мария</t>
  </si>
  <si>
    <t>Корней Артём</t>
  </si>
  <si>
    <t>Короташ Виктория</t>
  </si>
  <si>
    <t>Куфельд Роман</t>
  </si>
  <si>
    <t>Надымова Владислава</t>
  </si>
  <si>
    <t>Сайдал-Алиева Хадижат</t>
  </si>
  <si>
    <t>Султанова Лилиана</t>
  </si>
  <si>
    <t>Суров Михаил</t>
  </si>
  <si>
    <t>Сюра Алиса</t>
  </si>
  <si>
    <t>Тепсуркаев Мовсар</t>
  </si>
  <si>
    <t>Троцко Алёна</t>
  </si>
  <si>
    <t>Фошина Дарья</t>
  </si>
  <si>
    <t>Шарафутдинова Милана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</si>
</sst>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u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19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1" xfId="43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9" fontId="30" fillId="0" borderId="3" xfId="0" applyNumberFormat="1" applyFont="1" applyFill="1" applyBorder="1" applyAlignment="1">
      <alignment horizontal="left" vertical="center" wrapText="1"/>
    </xf>
    <xf numFmtId="9" fontId="3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left" vertical="center"/>
    </xf>
    <xf numFmtId="9" fontId="2" fillId="0" borderId="21" xfId="0" applyNumberFormat="1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2" fillId="34" borderId="2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26" fillId="0" borderId="21" xfId="43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4" fillId="0" borderId="21" xfId="0" applyFont="1" applyFill="1" applyBorder="1" applyAlignment="1">
      <alignment horizontal="center" vertical="center" textRotation="90" wrapText="1"/>
    </xf>
    <xf numFmtId="0" fontId="34" fillId="0" borderId="21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26" fillId="0" borderId="0" xfId="43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textRotation="90" wrapText="1"/>
    </xf>
    <xf numFmtId="0" fontId="2" fillId="0" borderId="21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60"/>
  <sheetViews>
    <sheetView tabSelected="1" topLeftCell="A13" zoomScale="85" zoomScaleNormal="85" workbookViewId="0">
      <selection activeCell="Y14" sqref="Y14"/>
    </sheetView>
  </sheetViews>
  <sheetFormatPr defaultRowHeight="15"/>
  <cols>
    <col min="1" max="1" width="4.42578125" customWidth="1"/>
    <col min="2" max="2" width="26.42578125" customWidth="1"/>
    <col min="3" max="23" width="6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6" ht="31.5" customHeight="1">
      <c r="A2" s="105" t="s">
        <v>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6" ht="28.5" customHeight="1">
      <c r="A3" s="74" t="s">
        <v>76</v>
      </c>
      <c r="B3" s="75"/>
      <c r="C3" s="75"/>
      <c r="D3" s="75"/>
      <c r="E3" s="91" t="s">
        <v>24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34"/>
      <c r="T3" s="24"/>
      <c r="U3" s="100" t="s">
        <v>13</v>
      </c>
      <c r="V3" s="99"/>
      <c r="W3" s="107" t="s">
        <v>6</v>
      </c>
      <c r="X3" s="107"/>
      <c r="Y3" s="108">
        <v>5</v>
      </c>
      <c r="Z3" s="100">
        <v>4</v>
      </c>
      <c r="AA3" s="100">
        <v>3</v>
      </c>
      <c r="AB3" s="100">
        <v>2</v>
      </c>
      <c r="AC3" s="99" t="s">
        <v>12</v>
      </c>
      <c r="AD3" s="99" t="s">
        <v>11</v>
      </c>
      <c r="AE3" s="100" t="s">
        <v>7</v>
      </c>
    </row>
    <row r="4" spans="1:36" ht="21.75" customHeight="1">
      <c r="A4" s="110" t="s">
        <v>5</v>
      </c>
      <c r="B4" s="111"/>
      <c r="C4" s="111"/>
      <c r="D4" s="111"/>
      <c r="E4" s="112" t="s">
        <v>29</v>
      </c>
      <c r="F4" s="113"/>
      <c r="G4" s="95" t="s">
        <v>25</v>
      </c>
      <c r="H4" s="95"/>
      <c r="I4" s="96"/>
      <c r="J4" s="94" t="s">
        <v>26</v>
      </c>
      <c r="K4" s="95"/>
      <c r="L4" s="96"/>
      <c r="M4" s="94" t="s">
        <v>27</v>
      </c>
      <c r="N4" s="95"/>
      <c r="O4" s="96"/>
      <c r="P4" s="94" t="s">
        <v>28</v>
      </c>
      <c r="Q4" s="95"/>
      <c r="R4" s="95"/>
      <c r="S4" s="35"/>
      <c r="T4" s="30"/>
      <c r="U4" s="99"/>
      <c r="V4" s="99"/>
      <c r="W4" s="107"/>
      <c r="X4" s="107"/>
      <c r="Y4" s="109"/>
      <c r="Z4" s="100"/>
      <c r="AA4" s="100"/>
      <c r="AB4" s="100"/>
      <c r="AC4" s="99"/>
      <c r="AD4" s="99"/>
      <c r="AE4" s="100"/>
    </row>
    <row r="5" spans="1:36" ht="36" customHeight="1">
      <c r="A5" s="74" t="s">
        <v>39</v>
      </c>
      <c r="B5" s="75"/>
      <c r="C5" s="75"/>
      <c r="D5" s="75"/>
      <c r="E5" s="89" t="s">
        <v>30</v>
      </c>
      <c r="F5" s="90"/>
      <c r="G5" s="53">
        <v>27</v>
      </c>
      <c r="H5" s="54" t="s">
        <v>23</v>
      </c>
      <c r="I5" s="55">
        <v>25</v>
      </c>
      <c r="J5" s="56">
        <v>24</v>
      </c>
      <c r="K5" s="54" t="s">
        <v>23</v>
      </c>
      <c r="L5" s="55">
        <v>19</v>
      </c>
      <c r="M5" s="56">
        <v>18</v>
      </c>
      <c r="N5" s="54" t="s">
        <v>23</v>
      </c>
      <c r="O5" s="55">
        <v>14</v>
      </c>
      <c r="P5" s="56">
        <v>13</v>
      </c>
      <c r="Q5" s="54" t="s">
        <v>23</v>
      </c>
      <c r="R5" s="53">
        <v>0</v>
      </c>
      <c r="S5" s="34"/>
      <c r="T5" s="24"/>
      <c r="U5" s="101">
        <v>20</v>
      </c>
      <c r="V5" s="102"/>
      <c r="W5" s="102">
        <v>20</v>
      </c>
      <c r="X5" s="102"/>
      <c r="Y5" s="17">
        <f>COUNTIF(AE10:AE29,5)</f>
        <v>8</v>
      </c>
      <c r="Z5" s="17">
        <f>COUNTIF(AE10:AE29,4)</f>
        <v>10</v>
      </c>
      <c r="AA5" s="17">
        <f>COUNTIF(AE10:AE29,3)</f>
        <v>2</v>
      </c>
      <c r="AB5" s="17">
        <f>COUNTIF(AE10:AE29,2)</f>
        <v>0</v>
      </c>
      <c r="AC5" s="57">
        <f>(Y5*Y3+Z5*Z3+AA5*AA3+AB5*AB3)/W5</f>
        <v>4.3</v>
      </c>
      <c r="AD5" s="39">
        <f>(Y5+Z5+AA5)/W5</f>
        <v>1</v>
      </c>
      <c r="AE5" s="18">
        <f>(Y5+Z5)/W5</f>
        <v>0.9</v>
      </c>
    </row>
    <row r="6" spans="1:36" ht="30" customHeight="1" thickBot="1">
      <c r="A6" s="83" t="s">
        <v>21</v>
      </c>
      <c r="B6" s="84"/>
      <c r="C6" s="19">
        <f>AC9</f>
        <v>27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85" t="s">
        <v>1</v>
      </c>
      <c r="B7" s="87" t="s">
        <v>9</v>
      </c>
      <c r="C7" s="69" t="s">
        <v>77</v>
      </c>
      <c r="D7" s="69" t="s">
        <v>78</v>
      </c>
      <c r="E7" s="69" t="s">
        <v>79</v>
      </c>
      <c r="F7" s="69" t="s">
        <v>86</v>
      </c>
      <c r="G7" s="69" t="s">
        <v>82</v>
      </c>
      <c r="H7" s="69" t="s">
        <v>83</v>
      </c>
      <c r="I7" s="69" t="s">
        <v>87</v>
      </c>
      <c r="J7" s="69" t="s">
        <v>80</v>
      </c>
      <c r="K7" s="69" t="s">
        <v>81</v>
      </c>
      <c r="L7" s="69" t="s">
        <v>84</v>
      </c>
      <c r="M7" s="69" t="s">
        <v>85</v>
      </c>
      <c r="N7" s="69" t="s">
        <v>88</v>
      </c>
      <c r="O7" s="69" t="s">
        <v>89</v>
      </c>
      <c r="P7" s="69" t="s">
        <v>90</v>
      </c>
      <c r="Q7" s="69" t="s">
        <v>91</v>
      </c>
      <c r="R7" s="69" t="s">
        <v>92</v>
      </c>
      <c r="S7" s="69" t="s">
        <v>93</v>
      </c>
      <c r="T7" s="69" t="s">
        <v>94</v>
      </c>
      <c r="U7" s="69" t="s">
        <v>95</v>
      </c>
      <c r="V7" s="69" t="s">
        <v>96</v>
      </c>
      <c r="W7" s="69" t="s">
        <v>97</v>
      </c>
      <c r="X7" s="62"/>
      <c r="Y7" s="62"/>
      <c r="Z7" s="62"/>
      <c r="AA7" s="62"/>
      <c r="AB7" s="62"/>
      <c r="AC7" s="103" t="s">
        <v>10</v>
      </c>
      <c r="AD7" s="103" t="s">
        <v>2</v>
      </c>
      <c r="AE7" s="97" t="s">
        <v>0</v>
      </c>
      <c r="AJ7" s="1"/>
    </row>
    <row r="8" spans="1:36" ht="16.5" customHeight="1">
      <c r="A8" s="86"/>
      <c r="B8" s="88"/>
      <c r="C8" s="32">
        <v>1</v>
      </c>
      <c r="D8" s="32">
        <f>C8+1</f>
        <v>2</v>
      </c>
      <c r="E8" s="32">
        <f t="shared" ref="E8:K8" si="0">D8+1</f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32">
        <f t="shared" ref="L8" si="1">K8+1</f>
        <v>10</v>
      </c>
      <c r="M8" s="32">
        <v>11</v>
      </c>
      <c r="N8" s="32">
        <v>12</v>
      </c>
      <c r="O8" s="32">
        <v>13</v>
      </c>
      <c r="P8" s="32">
        <v>14</v>
      </c>
      <c r="Q8" s="32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32">
        <v>21</v>
      </c>
      <c r="X8" s="32"/>
      <c r="Y8" s="32"/>
      <c r="Z8" s="32"/>
      <c r="AA8" s="32"/>
      <c r="AB8" s="32"/>
      <c r="AC8" s="88"/>
      <c r="AD8" s="88"/>
      <c r="AE8" s="98"/>
      <c r="AJ8" s="1"/>
    </row>
    <row r="9" spans="1:36" ht="30" customHeight="1">
      <c r="A9" s="27"/>
      <c r="B9" s="28" t="s">
        <v>20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1</v>
      </c>
      <c r="R9" s="33">
        <v>1</v>
      </c>
      <c r="S9" s="33">
        <v>1</v>
      </c>
      <c r="T9" s="33">
        <v>1</v>
      </c>
      <c r="U9" s="33">
        <v>3</v>
      </c>
      <c r="V9" s="33">
        <v>3</v>
      </c>
      <c r="W9" s="33">
        <v>3</v>
      </c>
      <c r="X9" s="33"/>
      <c r="Y9" s="33"/>
      <c r="Z9" s="33"/>
      <c r="AA9" s="33"/>
      <c r="AB9" s="33"/>
      <c r="AC9" s="28">
        <f>SUM(C9:AB9)</f>
        <v>27</v>
      </c>
      <c r="AD9" s="28"/>
      <c r="AE9" s="29"/>
      <c r="AJ9" s="1"/>
    </row>
    <row r="10" spans="1:36" s="1" customFormat="1" ht="15" customHeight="1">
      <c r="A10" s="5">
        <v>1</v>
      </c>
      <c r="B10" s="14" t="s">
        <v>99</v>
      </c>
      <c r="C10" s="72">
        <v>0</v>
      </c>
      <c r="D10" s="72">
        <v>1</v>
      </c>
      <c r="E10" s="72">
        <v>0</v>
      </c>
      <c r="F10" s="72">
        <v>1</v>
      </c>
      <c r="G10" s="72">
        <v>1</v>
      </c>
      <c r="H10" s="72">
        <v>1</v>
      </c>
      <c r="I10" s="72">
        <v>1</v>
      </c>
      <c r="J10" s="72">
        <v>1</v>
      </c>
      <c r="K10" s="72">
        <v>0</v>
      </c>
      <c r="L10" s="72">
        <v>1</v>
      </c>
      <c r="M10" s="72">
        <v>1</v>
      </c>
      <c r="N10" s="72">
        <v>1</v>
      </c>
      <c r="O10" s="72">
        <v>1</v>
      </c>
      <c r="P10" s="72">
        <v>1</v>
      </c>
      <c r="Q10" s="72">
        <v>1</v>
      </c>
      <c r="R10" s="72">
        <v>1</v>
      </c>
      <c r="S10" s="72">
        <v>1</v>
      </c>
      <c r="T10" s="72">
        <v>1</v>
      </c>
      <c r="U10" s="72">
        <v>3</v>
      </c>
      <c r="V10" s="72">
        <v>2</v>
      </c>
      <c r="W10" s="72">
        <v>2</v>
      </c>
      <c r="X10" s="36"/>
      <c r="Y10" s="37"/>
      <c r="Z10" s="37"/>
      <c r="AA10" s="37"/>
      <c r="AB10" s="37"/>
      <c r="AC10" s="9">
        <f t="shared" ref="AC10:AC29" si="2">SUM(C10:AB10)</f>
        <v>22</v>
      </c>
      <c r="AD10" s="4">
        <f>AC10/$C$6</f>
        <v>0.81481481481481477</v>
      </c>
      <c r="AE10" s="68">
        <f>IF(AC10&gt;=$I$5,5,IF(AC10&gt;=$L$5,4,IF(AC10&gt;=$O$5,3,2)))</f>
        <v>4</v>
      </c>
    </row>
    <row r="11" spans="1:36" s="1" customFormat="1" ht="15" customHeight="1">
      <c r="A11" s="5">
        <v>2</v>
      </c>
      <c r="B11" s="14" t="s">
        <v>100</v>
      </c>
      <c r="C11" s="72">
        <v>1</v>
      </c>
      <c r="D11" s="72">
        <v>0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0</v>
      </c>
      <c r="K11" s="72">
        <v>1</v>
      </c>
      <c r="L11" s="72">
        <v>1</v>
      </c>
      <c r="M11" s="72">
        <v>1</v>
      </c>
      <c r="N11" s="72">
        <v>1</v>
      </c>
      <c r="O11" s="72">
        <v>1</v>
      </c>
      <c r="P11" s="72">
        <v>1</v>
      </c>
      <c r="Q11" s="72">
        <v>1</v>
      </c>
      <c r="R11" s="72">
        <v>1</v>
      </c>
      <c r="S11" s="72">
        <v>1</v>
      </c>
      <c r="T11" s="72">
        <v>1</v>
      </c>
      <c r="U11" s="72">
        <v>3</v>
      </c>
      <c r="V11" s="72">
        <v>3</v>
      </c>
      <c r="W11" s="72">
        <v>3</v>
      </c>
      <c r="X11" s="36"/>
      <c r="Y11" s="37"/>
      <c r="Z11" s="37"/>
      <c r="AA11" s="37"/>
      <c r="AB11" s="37"/>
      <c r="AC11" s="9">
        <f t="shared" si="2"/>
        <v>25</v>
      </c>
      <c r="AD11" s="4">
        <f t="shared" ref="AD11:AD29" si="3">AC11/$C$6</f>
        <v>0.92592592592592593</v>
      </c>
      <c r="AE11" s="68">
        <f t="shared" ref="AE11:AE29" si="4">IF(AC11&gt;=$I$5,5,IF(AC11&gt;=$L$5,4,IF(AC11&gt;=$O$5,3,2)))</f>
        <v>5</v>
      </c>
    </row>
    <row r="12" spans="1:36" s="1" customFormat="1" ht="15" customHeight="1">
      <c r="A12" s="5">
        <v>3</v>
      </c>
      <c r="B12" s="58" t="s">
        <v>101</v>
      </c>
      <c r="C12" s="72">
        <v>1</v>
      </c>
      <c r="D12" s="72">
        <v>0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72">
        <v>1</v>
      </c>
      <c r="K12" s="72">
        <v>1</v>
      </c>
      <c r="L12" s="72">
        <v>0</v>
      </c>
      <c r="M12" s="72">
        <v>1</v>
      </c>
      <c r="N12" s="72">
        <v>1</v>
      </c>
      <c r="O12" s="72">
        <v>0</v>
      </c>
      <c r="P12" s="72">
        <v>1</v>
      </c>
      <c r="Q12" s="72">
        <v>1</v>
      </c>
      <c r="R12" s="72">
        <v>1</v>
      </c>
      <c r="S12" s="72">
        <v>1</v>
      </c>
      <c r="T12" s="72">
        <v>1</v>
      </c>
      <c r="U12" s="72">
        <v>3</v>
      </c>
      <c r="V12" s="72">
        <v>2</v>
      </c>
      <c r="W12" s="72">
        <v>2</v>
      </c>
      <c r="X12" s="36"/>
      <c r="Y12" s="37"/>
      <c r="Z12" s="37"/>
      <c r="AA12" s="37"/>
      <c r="AB12" s="37"/>
      <c r="AC12" s="9">
        <f t="shared" si="2"/>
        <v>22</v>
      </c>
      <c r="AD12" s="4">
        <f t="shared" si="3"/>
        <v>0.81481481481481477</v>
      </c>
      <c r="AE12" s="68">
        <f t="shared" si="4"/>
        <v>4</v>
      </c>
    </row>
    <row r="13" spans="1:36" s="1" customFormat="1" ht="15" customHeight="1">
      <c r="A13" s="5">
        <v>4</v>
      </c>
      <c r="B13" s="58" t="s">
        <v>102</v>
      </c>
      <c r="C13" s="72">
        <v>1</v>
      </c>
      <c r="D13" s="72">
        <v>0</v>
      </c>
      <c r="E13" s="72">
        <v>1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1</v>
      </c>
      <c r="L13" s="72">
        <v>1</v>
      </c>
      <c r="M13" s="72">
        <v>1</v>
      </c>
      <c r="N13" s="72">
        <v>0</v>
      </c>
      <c r="O13" s="72">
        <v>1</v>
      </c>
      <c r="P13" s="72">
        <v>1</v>
      </c>
      <c r="Q13" s="72">
        <v>1</v>
      </c>
      <c r="R13" s="72">
        <v>0</v>
      </c>
      <c r="S13" s="72">
        <v>1</v>
      </c>
      <c r="T13" s="72">
        <v>1</v>
      </c>
      <c r="U13" s="72">
        <v>3</v>
      </c>
      <c r="V13" s="72">
        <v>2</v>
      </c>
      <c r="W13" s="72">
        <v>2</v>
      </c>
      <c r="X13" s="36"/>
      <c r="Y13" s="37"/>
      <c r="Z13" s="37"/>
      <c r="AA13" s="37"/>
      <c r="AB13" s="37"/>
      <c r="AC13" s="9">
        <f t="shared" si="2"/>
        <v>22</v>
      </c>
      <c r="AD13" s="4">
        <f t="shared" si="3"/>
        <v>0.81481481481481477</v>
      </c>
      <c r="AE13" s="68">
        <f t="shared" si="4"/>
        <v>4</v>
      </c>
    </row>
    <row r="14" spans="1:36" s="1" customFormat="1" ht="15" customHeight="1">
      <c r="A14" s="5">
        <v>5</v>
      </c>
      <c r="B14" s="58" t="s">
        <v>103</v>
      </c>
      <c r="C14" s="72">
        <v>0</v>
      </c>
      <c r="D14" s="72">
        <v>1</v>
      </c>
      <c r="E14" s="72">
        <v>0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0</v>
      </c>
      <c r="M14" s="72">
        <v>1</v>
      </c>
      <c r="N14" s="72">
        <v>1</v>
      </c>
      <c r="O14" s="72">
        <v>0</v>
      </c>
      <c r="P14" s="72">
        <v>0</v>
      </c>
      <c r="Q14" s="72">
        <v>1</v>
      </c>
      <c r="R14" s="72">
        <v>1</v>
      </c>
      <c r="S14" s="72">
        <v>1</v>
      </c>
      <c r="T14" s="72">
        <v>1</v>
      </c>
      <c r="U14" s="72">
        <v>3</v>
      </c>
      <c r="V14" s="72">
        <v>2</v>
      </c>
      <c r="W14" s="72">
        <v>2</v>
      </c>
      <c r="X14" s="36"/>
      <c r="Y14" s="37"/>
      <c r="Z14" s="37"/>
      <c r="AA14" s="37"/>
      <c r="AB14" s="37"/>
      <c r="AC14" s="9">
        <f t="shared" si="2"/>
        <v>20</v>
      </c>
      <c r="AD14" s="4">
        <f t="shared" si="3"/>
        <v>0.7407407407407407</v>
      </c>
      <c r="AE14" s="68">
        <f t="shared" si="4"/>
        <v>4</v>
      </c>
    </row>
    <row r="15" spans="1:36" s="1" customFormat="1" ht="15" customHeight="1">
      <c r="A15" s="5">
        <v>6</v>
      </c>
      <c r="B15" s="58" t="s">
        <v>104</v>
      </c>
      <c r="C15" s="72">
        <v>1</v>
      </c>
      <c r="D15" s="72">
        <v>0</v>
      </c>
      <c r="E15" s="72">
        <v>1</v>
      </c>
      <c r="F15" s="72">
        <v>1</v>
      </c>
      <c r="G15" s="72">
        <v>1</v>
      </c>
      <c r="H15" s="72">
        <v>1</v>
      </c>
      <c r="I15" s="72">
        <v>1</v>
      </c>
      <c r="J15" s="72">
        <v>1</v>
      </c>
      <c r="K15" s="72">
        <v>1</v>
      </c>
      <c r="L15" s="72">
        <v>1</v>
      </c>
      <c r="M15" s="72">
        <v>1</v>
      </c>
      <c r="N15" s="72">
        <v>0</v>
      </c>
      <c r="O15" s="72">
        <v>1</v>
      </c>
      <c r="P15" s="72">
        <v>1</v>
      </c>
      <c r="Q15" s="72">
        <v>1</v>
      </c>
      <c r="R15" s="72">
        <v>1</v>
      </c>
      <c r="S15" s="72">
        <v>1</v>
      </c>
      <c r="T15" s="72">
        <v>1</v>
      </c>
      <c r="U15" s="72">
        <v>3</v>
      </c>
      <c r="V15" s="72">
        <v>2</v>
      </c>
      <c r="W15" s="72">
        <v>2</v>
      </c>
      <c r="X15" s="36"/>
      <c r="Y15" s="37"/>
      <c r="Z15" s="37"/>
      <c r="AA15" s="37"/>
      <c r="AB15" s="37"/>
      <c r="AC15" s="9">
        <f t="shared" si="2"/>
        <v>23</v>
      </c>
      <c r="AD15" s="4">
        <f t="shared" si="3"/>
        <v>0.85185185185185186</v>
      </c>
      <c r="AE15" s="68">
        <f t="shared" si="4"/>
        <v>4</v>
      </c>
    </row>
    <row r="16" spans="1:36" s="1" customFormat="1" ht="15" customHeight="1">
      <c r="A16" s="5">
        <v>7</v>
      </c>
      <c r="B16" s="58" t="s">
        <v>105</v>
      </c>
      <c r="C16" s="72">
        <v>1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0</v>
      </c>
      <c r="K16" s="72">
        <v>1</v>
      </c>
      <c r="L16" s="72">
        <v>1</v>
      </c>
      <c r="M16" s="72">
        <v>1</v>
      </c>
      <c r="N16" s="72">
        <v>1</v>
      </c>
      <c r="O16" s="72">
        <v>1</v>
      </c>
      <c r="P16" s="72">
        <v>1</v>
      </c>
      <c r="Q16" s="72">
        <v>1</v>
      </c>
      <c r="R16" s="72">
        <v>1</v>
      </c>
      <c r="S16" s="72">
        <v>1</v>
      </c>
      <c r="T16" s="72">
        <v>1</v>
      </c>
      <c r="U16" s="72">
        <v>3</v>
      </c>
      <c r="V16" s="72">
        <v>3</v>
      </c>
      <c r="W16" s="72">
        <v>3</v>
      </c>
      <c r="X16" s="36"/>
      <c r="Y16" s="37"/>
      <c r="Z16" s="37"/>
      <c r="AA16" s="37"/>
      <c r="AB16" s="37"/>
      <c r="AC16" s="9">
        <f t="shared" si="2"/>
        <v>26</v>
      </c>
      <c r="AD16" s="4">
        <f t="shared" si="3"/>
        <v>0.96296296296296291</v>
      </c>
      <c r="AE16" s="68">
        <f t="shared" si="4"/>
        <v>5</v>
      </c>
    </row>
    <row r="17" spans="1:31" s="1" customFormat="1" ht="15" customHeight="1">
      <c r="A17" s="5">
        <v>8</v>
      </c>
      <c r="B17" s="58" t="s">
        <v>106</v>
      </c>
      <c r="C17" s="72">
        <v>1</v>
      </c>
      <c r="D17" s="72">
        <v>1</v>
      </c>
      <c r="E17" s="72">
        <v>1</v>
      </c>
      <c r="F17" s="72">
        <v>1</v>
      </c>
      <c r="G17" s="72">
        <v>1</v>
      </c>
      <c r="H17" s="72">
        <v>1</v>
      </c>
      <c r="I17" s="72">
        <v>1</v>
      </c>
      <c r="J17" s="72">
        <v>1</v>
      </c>
      <c r="K17" s="72">
        <v>1</v>
      </c>
      <c r="L17" s="72">
        <v>1</v>
      </c>
      <c r="M17" s="72">
        <v>1</v>
      </c>
      <c r="N17" s="72">
        <v>1</v>
      </c>
      <c r="O17" s="72">
        <v>1</v>
      </c>
      <c r="P17" s="72">
        <v>1</v>
      </c>
      <c r="Q17" s="72">
        <v>1</v>
      </c>
      <c r="R17" s="72">
        <v>1</v>
      </c>
      <c r="S17" s="72">
        <v>1</v>
      </c>
      <c r="T17" s="72">
        <v>1</v>
      </c>
      <c r="U17" s="72">
        <v>3</v>
      </c>
      <c r="V17" s="72">
        <v>3</v>
      </c>
      <c r="W17" s="72">
        <v>3</v>
      </c>
      <c r="X17" s="12"/>
      <c r="Y17" s="12"/>
      <c r="Z17" s="12"/>
      <c r="AA17" s="12"/>
      <c r="AB17" s="12"/>
      <c r="AC17" s="9">
        <f t="shared" si="2"/>
        <v>27</v>
      </c>
      <c r="AD17" s="4">
        <f t="shared" si="3"/>
        <v>1</v>
      </c>
      <c r="AE17" s="68">
        <f t="shared" si="4"/>
        <v>5</v>
      </c>
    </row>
    <row r="18" spans="1:31" s="1" customFormat="1" ht="15" customHeight="1">
      <c r="A18" s="5">
        <v>9</v>
      </c>
      <c r="B18" s="58" t="s">
        <v>107</v>
      </c>
      <c r="C18" s="72">
        <v>1</v>
      </c>
      <c r="D18" s="72">
        <v>0</v>
      </c>
      <c r="E18" s="72">
        <v>1</v>
      </c>
      <c r="F18" s="72">
        <v>1</v>
      </c>
      <c r="G18" s="72">
        <v>1</v>
      </c>
      <c r="H18" s="72">
        <v>1</v>
      </c>
      <c r="I18" s="72">
        <v>1</v>
      </c>
      <c r="J18" s="72">
        <v>0</v>
      </c>
      <c r="K18" s="72">
        <v>1</v>
      </c>
      <c r="L18" s="72">
        <v>1</v>
      </c>
      <c r="M18" s="72">
        <v>1</v>
      </c>
      <c r="N18" s="72">
        <v>1</v>
      </c>
      <c r="O18" s="72">
        <v>1</v>
      </c>
      <c r="P18" s="72">
        <v>0</v>
      </c>
      <c r="Q18" s="72">
        <v>1</v>
      </c>
      <c r="R18" s="72">
        <v>0</v>
      </c>
      <c r="S18" s="72">
        <v>1</v>
      </c>
      <c r="T18" s="72">
        <v>1</v>
      </c>
      <c r="U18" s="72">
        <v>3</v>
      </c>
      <c r="V18" s="72">
        <v>3</v>
      </c>
      <c r="W18" s="72">
        <v>2</v>
      </c>
      <c r="X18" s="12"/>
      <c r="Y18" s="12"/>
      <c r="Z18" s="12"/>
      <c r="AA18" s="12"/>
      <c r="AB18" s="12"/>
      <c r="AC18" s="9">
        <f t="shared" si="2"/>
        <v>22</v>
      </c>
      <c r="AD18" s="4">
        <f t="shared" si="3"/>
        <v>0.81481481481481477</v>
      </c>
      <c r="AE18" s="68">
        <f t="shared" si="4"/>
        <v>4</v>
      </c>
    </row>
    <row r="19" spans="1:31" s="1" customFormat="1" ht="15" customHeight="1">
      <c r="A19" s="5">
        <v>10</v>
      </c>
      <c r="B19" s="58" t="s">
        <v>108</v>
      </c>
      <c r="C19" s="72">
        <v>0</v>
      </c>
      <c r="D19" s="72">
        <v>1</v>
      </c>
      <c r="E19" s="72">
        <v>0</v>
      </c>
      <c r="F19" s="72">
        <v>1</v>
      </c>
      <c r="G19" s="72">
        <v>1</v>
      </c>
      <c r="H19" s="72">
        <v>1</v>
      </c>
      <c r="I19" s="72">
        <v>1</v>
      </c>
      <c r="J19" s="72">
        <v>0</v>
      </c>
      <c r="K19" s="72">
        <v>1</v>
      </c>
      <c r="L19" s="72">
        <v>1</v>
      </c>
      <c r="M19" s="72">
        <v>1</v>
      </c>
      <c r="N19" s="72">
        <v>1</v>
      </c>
      <c r="O19" s="72">
        <v>1</v>
      </c>
      <c r="P19" s="72">
        <v>1</v>
      </c>
      <c r="Q19" s="72">
        <v>0</v>
      </c>
      <c r="R19" s="72">
        <v>1</v>
      </c>
      <c r="S19" s="72">
        <v>1</v>
      </c>
      <c r="T19" s="72">
        <v>0</v>
      </c>
      <c r="U19" s="72">
        <v>3</v>
      </c>
      <c r="V19" s="72">
        <v>2</v>
      </c>
      <c r="W19" s="72">
        <v>2</v>
      </c>
      <c r="X19" s="12"/>
      <c r="Y19" s="12"/>
      <c r="Z19" s="12"/>
      <c r="AA19" s="12"/>
      <c r="AB19" s="12"/>
      <c r="AC19" s="9">
        <f t="shared" si="2"/>
        <v>20</v>
      </c>
      <c r="AD19" s="4">
        <f t="shared" si="3"/>
        <v>0.7407407407407407</v>
      </c>
      <c r="AE19" s="68">
        <f t="shared" si="4"/>
        <v>4</v>
      </c>
    </row>
    <row r="20" spans="1:31" s="1" customFormat="1" ht="15" customHeight="1">
      <c r="A20" s="5">
        <v>11</v>
      </c>
      <c r="B20" s="58" t="s">
        <v>109</v>
      </c>
      <c r="C20" s="72">
        <v>0</v>
      </c>
      <c r="D20" s="72">
        <v>0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0</v>
      </c>
      <c r="K20" s="72">
        <v>1</v>
      </c>
      <c r="L20" s="72">
        <v>1</v>
      </c>
      <c r="M20" s="72">
        <v>1</v>
      </c>
      <c r="N20" s="72">
        <v>1</v>
      </c>
      <c r="O20" s="72">
        <v>1</v>
      </c>
      <c r="P20" s="72">
        <v>0</v>
      </c>
      <c r="Q20" s="72">
        <v>0</v>
      </c>
      <c r="R20" s="72">
        <v>1</v>
      </c>
      <c r="S20" s="72">
        <v>1</v>
      </c>
      <c r="T20" s="72">
        <v>1</v>
      </c>
      <c r="U20" s="72">
        <v>2</v>
      </c>
      <c r="V20" s="72">
        <v>1</v>
      </c>
      <c r="W20" s="72">
        <v>0</v>
      </c>
      <c r="X20" s="12"/>
      <c r="Y20" s="12"/>
      <c r="Z20" s="12"/>
      <c r="AA20" s="12"/>
      <c r="AB20" s="12"/>
      <c r="AC20" s="9">
        <f t="shared" si="2"/>
        <v>16</v>
      </c>
      <c r="AD20" s="4">
        <f t="shared" si="3"/>
        <v>0.59259259259259256</v>
      </c>
      <c r="AE20" s="68">
        <f t="shared" si="4"/>
        <v>3</v>
      </c>
    </row>
    <row r="21" spans="1:31" s="1" customFormat="1" ht="15" customHeight="1">
      <c r="A21" s="5">
        <v>12</v>
      </c>
      <c r="B21" s="58" t="s">
        <v>110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2">
        <v>1</v>
      </c>
      <c r="O21" s="72">
        <v>1</v>
      </c>
      <c r="P21" s="72">
        <v>1</v>
      </c>
      <c r="Q21" s="72">
        <v>1</v>
      </c>
      <c r="R21" s="72">
        <v>1</v>
      </c>
      <c r="S21" s="72">
        <v>1</v>
      </c>
      <c r="T21" s="72">
        <v>1</v>
      </c>
      <c r="U21" s="72">
        <v>3</v>
      </c>
      <c r="V21" s="72">
        <v>3</v>
      </c>
      <c r="W21" s="72">
        <v>3</v>
      </c>
      <c r="X21" s="9"/>
      <c r="Y21" s="9"/>
      <c r="Z21" s="9"/>
      <c r="AA21" s="9"/>
      <c r="AB21" s="9"/>
      <c r="AC21" s="9">
        <f t="shared" si="2"/>
        <v>27</v>
      </c>
      <c r="AD21" s="4">
        <f t="shared" si="3"/>
        <v>1</v>
      </c>
      <c r="AE21" s="68">
        <f t="shared" si="4"/>
        <v>5</v>
      </c>
    </row>
    <row r="22" spans="1:31" s="1" customFormat="1" ht="15" customHeight="1">
      <c r="A22" s="5">
        <v>13</v>
      </c>
      <c r="B22" s="58" t="s">
        <v>111</v>
      </c>
      <c r="C22" s="72">
        <v>0</v>
      </c>
      <c r="D22" s="72">
        <v>0</v>
      </c>
      <c r="E22" s="72">
        <v>0</v>
      </c>
      <c r="F22" s="72">
        <v>1</v>
      </c>
      <c r="G22" s="72">
        <v>1</v>
      </c>
      <c r="H22" s="72">
        <v>1</v>
      </c>
      <c r="I22" s="72">
        <v>1</v>
      </c>
      <c r="J22" s="72">
        <v>1</v>
      </c>
      <c r="K22" s="72">
        <v>1</v>
      </c>
      <c r="L22" s="72">
        <v>1</v>
      </c>
      <c r="M22" s="72">
        <v>1</v>
      </c>
      <c r="N22" s="72">
        <v>1</v>
      </c>
      <c r="O22" s="72">
        <v>1</v>
      </c>
      <c r="P22" s="72">
        <v>1</v>
      </c>
      <c r="Q22" s="72">
        <v>1</v>
      </c>
      <c r="R22" s="72">
        <v>1</v>
      </c>
      <c r="S22" s="72">
        <v>1</v>
      </c>
      <c r="T22" s="72">
        <v>0</v>
      </c>
      <c r="U22" s="72">
        <v>3</v>
      </c>
      <c r="V22" s="72">
        <v>2</v>
      </c>
      <c r="W22" s="72">
        <v>2</v>
      </c>
      <c r="X22" s="9"/>
      <c r="Y22" s="9"/>
      <c r="Z22" s="9"/>
      <c r="AA22" s="9"/>
      <c r="AB22" s="9"/>
      <c r="AC22" s="9">
        <f t="shared" si="2"/>
        <v>21</v>
      </c>
      <c r="AD22" s="4">
        <f t="shared" si="3"/>
        <v>0.77777777777777779</v>
      </c>
      <c r="AE22" s="68">
        <f t="shared" si="4"/>
        <v>4</v>
      </c>
    </row>
    <row r="23" spans="1:31" s="1" customFormat="1" ht="15" customHeight="1">
      <c r="A23" s="5">
        <v>14</v>
      </c>
      <c r="B23" s="58" t="s">
        <v>112</v>
      </c>
      <c r="C23" s="72">
        <v>1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1</v>
      </c>
      <c r="J23" s="72">
        <v>1</v>
      </c>
      <c r="K23" s="72">
        <v>1</v>
      </c>
      <c r="L23" s="72">
        <v>1</v>
      </c>
      <c r="M23" s="72">
        <v>1</v>
      </c>
      <c r="N23" s="72">
        <v>1</v>
      </c>
      <c r="O23" s="72">
        <v>1</v>
      </c>
      <c r="P23" s="72">
        <v>0</v>
      </c>
      <c r="Q23" s="72">
        <v>1</v>
      </c>
      <c r="R23" s="72">
        <v>1</v>
      </c>
      <c r="S23" s="72">
        <v>1</v>
      </c>
      <c r="T23" s="72">
        <v>1</v>
      </c>
      <c r="U23" s="72">
        <v>3</v>
      </c>
      <c r="V23" s="72">
        <v>2</v>
      </c>
      <c r="W23" s="72">
        <v>2</v>
      </c>
      <c r="X23" s="9"/>
      <c r="Y23" s="9"/>
      <c r="Z23" s="9"/>
      <c r="AA23" s="9"/>
      <c r="AB23" s="9"/>
      <c r="AC23" s="9">
        <f t="shared" si="2"/>
        <v>24</v>
      </c>
      <c r="AD23" s="4">
        <f t="shared" si="3"/>
        <v>0.88888888888888884</v>
      </c>
      <c r="AE23" s="68">
        <f t="shared" si="4"/>
        <v>4</v>
      </c>
    </row>
    <row r="24" spans="1:31" s="1" customFormat="1" ht="15" customHeight="1">
      <c r="A24" s="5">
        <v>15</v>
      </c>
      <c r="B24" s="58" t="s">
        <v>113</v>
      </c>
      <c r="C24" s="72">
        <v>0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0</v>
      </c>
      <c r="K24" s="72">
        <v>1</v>
      </c>
      <c r="L24" s="72">
        <v>1</v>
      </c>
      <c r="M24" s="72">
        <v>1</v>
      </c>
      <c r="N24" s="72">
        <v>1</v>
      </c>
      <c r="O24" s="72">
        <v>1</v>
      </c>
      <c r="P24" s="72">
        <v>0</v>
      </c>
      <c r="Q24" s="72">
        <v>1</v>
      </c>
      <c r="R24" s="72">
        <v>1</v>
      </c>
      <c r="S24" s="72">
        <v>0</v>
      </c>
      <c r="T24" s="72">
        <v>1</v>
      </c>
      <c r="U24" s="72">
        <v>3</v>
      </c>
      <c r="V24" s="72">
        <v>1</v>
      </c>
      <c r="W24" s="72">
        <v>0</v>
      </c>
      <c r="X24" s="9"/>
      <c r="Y24" s="9"/>
      <c r="Z24" s="9"/>
      <c r="AA24" s="9"/>
      <c r="AB24" s="9"/>
      <c r="AC24" s="9">
        <f t="shared" si="2"/>
        <v>18</v>
      </c>
      <c r="AD24" s="4">
        <f t="shared" si="3"/>
        <v>0.66666666666666663</v>
      </c>
      <c r="AE24" s="68">
        <f t="shared" si="4"/>
        <v>3</v>
      </c>
    </row>
    <row r="25" spans="1:31" s="1" customFormat="1" ht="15" customHeight="1">
      <c r="A25" s="5">
        <v>16</v>
      </c>
      <c r="B25" s="58" t="s">
        <v>114</v>
      </c>
      <c r="C25" s="72">
        <v>1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J25" s="72">
        <v>1</v>
      </c>
      <c r="K25" s="72">
        <v>1</v>
      </c>
      <c r="L25" s="72">
        <v>1</v>
      </c>
      <c r="M25" s="72">
        <v>1</v>
      </c>
      <c r="N25" s="72">
        <v>1</v>
      </c>
      <c r="O25" s="72">
        <v>1</v>
      </c>
      <c r="P25" s="72">
        <v>1</v>
      </c>
      <c r="Q25" s="72">
        <v>1</v>
      </c>
      <c r="R25" s="72">
        <v>1</v>
      </c>
      <c r="S25" s="72">
        <v>1</v>
      </c>
      <c r="T25" s="72">
        <v>1</v>
      </c>
      <c r="U25" s="72">
        <v>3</v>
      </c>
      <c r="V25" s="72">
        <v>3</v>
      </c>
      <c r="W25" s="72">
        <v>3</v>
      </c>
      <c r="X25" s="16"/>
      <c r="Y25" s="16"/>
      <c r="Z25" s="16"/>
      <c r="AA25" s="16"/>
      <c r="AB25" s="16"/>
      <c r="AC25" s="9">
        <f t="shared" si="2"/>
        <v>27</v>
      </c>
      <c r="AD25" s="4">
        <f t="shared" si="3"/>
        <v>1</v>
      </c>
      <c r="AE25" s="68">
        <f t="shared" si="4"/>
        <v>5</v>
      </c>
    </row>
    <row r="26" spans="1:31" s="1" customFormat="1" ht="15" customHeight="1">
      <c r="A26" s="5">
        <v>17</v>
      </c>
      <c r="B26" s="58" t="s">
        <v>115</v>
      </c>
      <c r="C26" s="72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  <c r="I26" s="72">
        <v>1</v>
      </c>
      <c r="J26" s="72">
        <v>1</v>
      </c>
      <c r="K26" s="72">
        <v>1</v>
      </c>
      <c r="L26" s="72">
        <v>1</v>
      </c>
      <c r="M26" s="72">
        <v>1</v>
      </c>
      <c r="N26" s="72">
        <v>1</v>
      </c>
      <c r="O26" s="72">
        <v>1</v>
      </c>
      <c r="P26" s="72">
        <v>1</v>
      </c>
      <c r="Q26" s="72">
        <v>1</v>
      </c>
      <c r="R26" s="72">
        <v>1</v>
      </c>
      <c r="S26" s="72">
        <v>1</v>
      </c>
      <c r="T26" s="72">
        <v>1</v>
      </c>
      <c r="U26" s="72">
        <v>3</v>
      </c>
      <c r="V26" s="72">
        <v>3</v>
      </c>
      <c r="W26" s="72">
        <v>3</v>
      </c>
      <c r="X26" s="16"/>
      <c r="Y26" s="16"/>
      <c r="Z26" s="16"/>
      <c r="AA26" s="16"/>
      <c r="AB26" s="16"/>
      <c r="AC26" s="9">
        <f t="shared" si="2"/>
        <v>27</v>
      </c>
      <c r="AD26" s="4">
        <f t="shared" si="3"/>
        <v>1</v>
      </c>
      <c r="AE26" s="68">
        <f t="shared" si="4"/>
        <v>5</v>
      </c>
    </row>
    <row r="27" spans="1:31" s="1" customFormat="1" ht="15" customHeight="1">
      <c r="A27" s="5">
        <v>18</v>
      </c>
      <c r="B27" s="58" t="s">
        <v>116</v>
      </c>
      <c r="C27" s="72">
        <v>1</v>
      </c>
      <c r="D27" s="72">
        <v>1</v>
      </c>
      <c r="E27" s="72">
        <v>1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>
        <v>1</v>
      </c>
      <c r="L27" s="72">
        <v>1</v>
      </c>
      <c r="M27" s="72">
        <v>1</v>
      </c>
      <c r="N27" s="72">
        <v>1</v>
      </c>
      <c r="O27" s="72">
        <v>1</v>
      </c>
      <c r="P27" s="72">
        <v>1</v>
      </c>
      <c r="Q27" s="72">
        <v>1</v>
      </c>
      <c r="R27" s="72">
        <v>1</v>
      </c>
      <c r="S27" s="72">
        <v>1</v>
      </c>
      <c r="T27" s="72">
        <v>1</v>
      </c>
      <c r="U27" s="72">
        <v>3</v>
      </c>
      <c r="V27" s="72">
        <v>3</v>
      </c>
      <c r="W27" s="72">
        <v>3</v>
      </c>
      <c r="X27" s="16"/>
      <c r="Y27" s="16"/>
      <c r="Z27" s="16"/>
      <c r="AA27" s="16"/>
      <c r="AB27" s="16"/>
      <c r="AC27" s="9">
        <f t="shared" si="2"/>
        <v>27</v>
      </c>
      <c r="AD27" s="4">
        <f t="shared" si="3"/>
        <v>1</v>
      </c>
      <c r="AE27" s="68">
        <f t="shared" si="4"/>
        <v>5</v>
      </c>
    </row>
    <row r="28" spans="1:31" s="1" customFormat="1" ht="15" customHeight="1">
      <c r="A28" s="5">
        <v>19</v>
      </c>
      <c r="B28" s="58" t="s">
        <v>117</v>
      </c>
      <c r="C28" s="72">
        <v>1</v>
      </c>
      <c r="D28" s="72">
        <v>1</v>
      </c>
      <c r="E28" s="72">
        <v>1</v>
      </c>
      <c r="F28" s="72">
        <v>1</v>
      </c>
      <c r="G28" s="72">
        <v>1</v>
      </c>
      <c r="H28" s="72">
        <v>1</v>
      </c>
      <c r="I28" s="72">
        <v>1</v>
      </c>
      <c r="J28" s="72">
        <v>1</v>
      </c>
      <c r="K28" s="72">
        <v>1</v>
      </c>
      <c r="L28" s="72">
        <v>1</v>
      </c>
      <c r="M28" s="72">
        <v>1</v>
      </c>
      <c r="N28" s="72">
        <v>1</v>
      </c>
      <c r="O28" s="72">
        <v>1</v>
      </c>
      <c r="P28" s="72">
        <v>1</v>
      </c>
      <c r="Q28" s="72">
        <v>1</v>
      </c>
      <c r="R28" s="72">
        <v>1</v>
      </c>
      <c r="S28" s="72">
        <v>1</v>
      </c>
      <c r="T28" s="72">
        <v>1</v>
      </c>
      <c r="U28" s="72">
        <v>3</v>
      </c>
      <c r="V28" s="72">
        <v>2</v>
      </c>
      <c r="W28" s="72">
        <v>3</v>
      </c>
      <c r="X28" s="16"/>
      <c r="Y28" s="16"/>
      <c r="Z28" s="16"/>
      <c r="AA28" s="16"/>
      <c r="AB28" s="16"/>
      <c r="AC28" s="9">
        <f t="shared" si="2"/>
        <v>26</v>
      </c>
      <c r="AD28" s="4">
        <f t="shared" si="3"/>
        <v>0.96296296296296291</v>
      </c>
      <c r="AE28" s="68">
        <f t="shared" si="4"/>
        <v>5</v>
      </c>
    </row>
    <row r="29" spans="1:31" s="1" customFormat="1" ht="15" customHeight="1">
      <c r="A29" s="5">
        <v>20</v>
      </c>
      <c r="B29" s="58" t="s">
        <v>118</v>
      </c>
      <c r="C29" s="72">
        <v>0</v>
      </c>
      <c r="D29" s="72">
        <v>1</v>
      </c>
      <c r="E29" s="72">
        <v>0</v>
      </c>
      <c r="F29" s="72">
        <v>1</v>
      </c>
      <c r="G29" s="72">
        <v>1</v>
      </c>
      <c r="H29" s="72">
        <v>1</v>
      </c>
      <c r="I29" s="72">
        <v>1</v>
      </c>
      <c r="J29" s="72">
        <v>1</v>
      </c>
      <c r="K29" s="72">
        <v>1</v>
      </c>
      <c r="L29" s="72">
        <v>1</v>
      </c>
      <c r="M29" s="72">
        <v>1</v>
      </c>
      <c r="N29" s="72">
        <v>1</v>
      </c>
      <c r="O29" s="72">
        <v>1</v>
      </c>
      <c r="P29" s="72">
        <v>0</v>
      </c>
      <c r="Q29" s="72">
        <v>1</v>
      </c>
      <c r="R29" s="72">
        <v>1</v>
      </c>
      <c r="S29" s="72">
        <v>1</v>
      </c>
      <c r="T29" s="72">
        <v>1</v>
      </c>
      <c r="U29" s="72">
        <v>3</v>
      </c>
      <c r="V29" s="72">
        <v>2</v>
      </c>
      <c r="W29" s="72">
        <v>3</v>
      </c>
      <c r="X29" s="16"/>
      <c r="Y29" s="16"/>
      <c r="Z29" s="16"/>
      <c r="AA29" s="16"/>
      <c r="AB29" s="16"/>
      <c r="AC29" s="9">
        <f t="shared" si="2"/>
        <v>23</v>
      </c>
      <c r="AD29" s="4">
        <f t="shared" si="3"/>
        <v>0.85185185185185186</v>
      </c>
      <c r="AE29" s="68">
        <f t="shared" si="4"/>
        <v>4</v>
      </c>
    </row>
    <row r="30" spans="1:31" ht="15" customHeight="1">
      <c r="A30" s="76" t="s">
        <v>3</v>
      </c>
      <c r="B30" s="77"/>
      <c r="C30" s="70">
        <f t="shared" ref="C30:O30" si="5">SUM(C10:C29)</f>
        <v>13</v>
      </c>
      <c r="D30" s="70">
        <f t="shared" si="5"/>
        <v>13</v>
      </c>
      <c r="E30" s="70">
        <f t="shared" si="5"/>
        <v>15</v>
      </c>
      <c r="F30" s="70">
        <f t="shared" si="5"/>
        <v>20</v>
      </c>
      <c r="G30" s="70">
        <f t="shared" si="5"/>
        <v>20</v>
      </c>
      <c r="H30" s="70">
        <f t="shared" si="5"/>
        <v>20</v>
      </c>
      <c r="I30" s="70">
        <f t="shared" si="5"/>
        <v>20</v>
      </c>
      <c r="J30" s="70">
        <f t="shared" si="5"/>
        <v>14</v>
      </c>
      <c r="K30" s="70">
        <f t="shared" si="5"/>
        <v>19</v>
      </c>
      <c r="L30" s="70">
        <f t="shared" si="5"/>
        <v>18</v>
      </c>
      <c r="M30" s="70">
        <f t="shared" si="5"/>
        <v>20</v>
      </c>
      <c r="N30" s="70">
        <f t="shared" si="5"/>
        <v>18</v>
      </c>
      <c r="O30" s="70">
        <f t="shared" si="5"/>
        <v>18</v>
      </c>
      <c r="P30" s="70">
        <f t="shared" ref="P30:W30" si="6">SUM(P10:P29)</f>
        <v>14</v>
      </c>
      <c r="Q30" s="70">
        <f t="shared" si="6"/>
        <v>18</v>
      </c>
      <c r="R30" s="70">
        <f t="shared" si="6"/>
        <v>18</v>
      </c>
      <c r="S30" s="70">
        <f t="shared" si="6"/>
        <v>19</v>
      </c>
      <c r="T30" s="70">
        <f t="shared" si="6"/>
        <v>18</v>
      </c>
      <c r="U30" s="70">
        <f t="shared" si="6"/>
        <v>59</v>
      </c>
      <c r="V30" s="70">
        <f t="shared" si="6"/>
        <v>46</v>
      </c>
      <c r="W30" s="70">
        <f t="shared" si="6"/>
        <v>45</v>
      </c>
      <c r="X30" s="15"/>
      <c r="Y30" s="15"/>
      <c r="Z30" s="15"/>
      <c r="AA30" s="15"/>
      <c r="AB30" s="15"/>
      <c r="AC30" s="40">
        <f>AVERAGE(AC10:AC29)</f>
        <v>23.25</v>
      </c>
      <c r="AD30" s="41">
        <f>AVERAGE(AD10:AD29)</f>
        <v>0.86111111111111105</v>
      </c>
      <c r="AE30" s="42">
        <f>AVERAGE(AE10:AE29)</f>
        <v>4.3</v>
      </c>
    </row>
    <row r="31" spans="1:31" ht="16.5" thickBot="1">
      <c r="A31" s="78" t="s">
        <v>8</v>
      </c>
      <c r="B31" s="79"/>
      <c r="C31" s="71">
        <f t="shared" ref="C31:O31" si="7">C30/($W$5*C9)</f>
        <v>0.65</v>
      </c>
      <c r="D31" s="71">
        <f t="shared" si="7"/>
        <v>0.65</v>
      </c>
      <c r="E31" s="71">
        <f t="shared" si="7"/>
        <v>0.75</v>
      </c>
      <c r="F31" s="71">
        <f t="shared" si="7"/>
        <v>1</v>
      </c>
      <c r="G31" s="71">
        <f t="shared" si="7"/>
        <v>1</v>
      </c>
      <c r="H31" s="71">
        <f t="shared" si="7"/>
        <v>1</v>
      </c>
      <c r="I31" s="71">
        <f t="shared" si="7"/>
        <v>1</v>
      </c>
      <c r="J31" s="71">
        <f t="shared" si="7"/>
        <v>0.7</v>
      </c>
      <c r="K31" s="71">
        <f t="shared" si="7"/>
        <v>0.95</v>
      </c>
      <c r="L31" s="71">
        <f t="shared" si="7"/>
        <v>0.9</v>
      </c>
      <c r="M31" s="71">
        <f t="shared" si="7"/>
        <v>1</v>
      </c>
      <c r="N31" s="71">
        <f t="shared" si="7"/>
        <v>0.9</v>
      </c>
      <c r="O31" s="71">
        <f t="shared" si="7"/>
        <v>0.9</v>
      </c>
      <c r="P31" s="71">
        <f t="shared" ref="P31:U31" si="8">P30/($W$5*P9)</f>
        <v>0.7</v>
      </c>
      <c r="Q31" s="71">
        <f t="shared" si="8"/>
        <v>0.9</v>
      </c>
      <c r="R31" s="71">
        <f t="shared" si="8"/>
        <v>0.9</v>
      </c>
      <c r="S31" s="71">
        <f t="shared" si="8"/>
        <v>0.95</v>
      </c>
      <c r="T31" s="71">
        <f t="shared" si="8"/>
        <v>0.9</v>
      </c>
      <c r="U31" s="71">
        <f t="shared" si="8"/>
        <v>0.98333333333333328</v>
      </c>
      <c r="V31" s="71">
        <f t="shared" ref="V31" si="9">V30/($W$5*V9)</f>
        <v>0.76666666666666672</v>
      </c>
      <c r="W31" s="71">
        <f t="shared" ref="W31" si="10">W30/($W$5*W9)</f>
        <v>0.75</v>
      </c>
      <c r="X31" s="38"/>
      <c r="Y31" s="38"/>
      <c r="Z31" s="38"/>
      <c r="AA31" s="38"/>
      <c r="AB31" s="38"/>
      <c r="AC31" s="38"/>
      <c r="AD31" s="7"/>
      <c r="AE31" s="8"/>
    </row>
    <row r="32" spans="1:3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2" ht="21.75" customHeight="1">
      <c r="A33" s="73" t="s">
        <v>14</v>
      </c>
      <c r="B33" s="80"/>
      <c r="C33" s="20">
        <f>U5</f>
        <v>20</v>
      </c>
      <c r="D33" s="73" t="s">
        <v>15</v>
      </c>
      <c r="E33" s="80"/>
      <c r="F33" s="80"/>
      <c r="G33" s="80"/>
      <c r="H33" s="20">
        <f>W5</f>
        <v>20</v>
      </c>
      <c r="I33" s="24"/>
      <c r="J33" s="24"/>
      <c r="K33" s="73"/>
      <c r="L33" s="80"/>
      <c r="M33" s="80"/>
      <c r="N33" s="80"/>
      <c r="O33" s="80"/>
      <c r="P33" s="80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6"/>
      <c r="AD33" s="6"/>
      <c r="AE33" s="6"/>
    </row>
    <row r="34" spans="1:32" ht="30" customHeight="1">
      <c r="A34" s="24" t="s">
        <v>16</v>
      </c>
      <c r="B34" s="25"/>
      <c r="C34" s="20"/>
      <c r="D34" s="24"/>
      <c r="E34" s="25">
        <f>COUNTIF(AD10:AD29,"&gt;=50%")</f>
        <v>20</v>
      </c>
      <c r="F34" s="21" t="s">
        <v>23</v>
      </c>
      <c r="G34" s="81">
        <f>COUNTIF(AD10:AD29,"&gt;=50%")/W5</f>
        <v>1</v>
      </c>
      <c r="H34" s="81"/>
      <c r="I34" s="24"/>
      <c r="J34" s="24"/>
      <c r="K34" s="24"/>
      <c r="L34" s="31"/>
      <c r="M34" s="3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65"/>
      <c r="AD34" s="63"/>
      <c r="AE34" s="64"/>
      <c r="AF34" s="66"/>
    </row>
    <row r="35" spans="1:32" ht="15.75">
      <c r="A35" s="24" t="s">
        <v>17</v>
      </c>
      <c r="B35" s="24"/>
      <c r="C35" s="24"/>
      <c r="D35" s="24"/>
      <c r="E35" s="24">
        <f>COUNTIF(AD10:AD29,"&gt;=64%")</f>
        <v>19</v>
      </c>
      <c r="F35" s="22" t="s">
        <v>23</v>
      </c>
      <c r="G35" s="82">
        <f>COUNTIF(AD10:AD29,"&gt;=64%")/W5</f>
        <v>0.95</v>
      </c>
      <c r="H35" s="81"/>
      <c r="I35" s="24"/>
      <c r="J35" s="24"/>
      <c r="K35" s="24"/>
      <c r="L35" s="31"/>
      <c r="M35" s="3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67"/>
      <c r="AD35" s="63"/>
      <c r="AE35" s="64"/>
      <c r="AF35" s="66"/>
    </row>
    <row r="36" spans="1:32" ht="15.75">
      <c r="A36" s="6" t="s">
        <v>18</v>
      </c>
      <c r="B36" s="24"/>
      <c r="C36" s="24"/>
      <c r="D36" s="24"/>
      <c r="E36" s="24">
        <f>COUNTIF(AD10:AD29,"&gt;=75%")</f>
        <v>16</v>
      </c>
      <c r="F36" s="22" t="s">
        <v>23</v>
      </c>
      <c r="G36" s="82">
        <f>COUNTIF(AD10:AD29,"&gt;=75%")/W5</f>
        <v>0.8</v>
      </c>
      <c r="H36" s="81"/>
      <c r="I36" s="24"/>
      <c r="J36" s="24"/>
      <c r="K36" s="24"/>
      <c r="L36" s="31"/>
      <c r="M36" s="3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65"/>
      <c r="AD36" s="63"/>
      <c r="AE36" s="64"/>
      <c r="AF36" s="66"/>
    </row>
    <row r="37" spans="1:3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65"/>
      <c r="AD37" s="63"/>
      <c r="AE37" s="64"/>
      <c r="AF37" s="66"/>
    </row>
    <row r="38" spans="1:32" ht="15.75">
      <c r="A38" s="59" t="s">
        <v>19</v>
      </c>
      <c r="B38" s="60"/>
      <c r="C38" s="60"/>
      <c r="D38" s="60"/>
      <c r="E38" s="60"/>
      <c r="F38" s="60"/>
      <c r="G38" s="60"/>
      <c r="H38" s="24"/>
      <c r="I38" s="24"/>
      <c r="J38" s="24"/>
      <c r="K38" s="24"/>
      <c r="L38" s="31"/>
      <c r="M38" s="3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67"/>
      <c r="AD38" s="63"/>
      <c r="AE38" s="64"/>
      <c r="AF38" s="66"/>
    </row>
    <row r="39" spans="1:32" ht="15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2"/>
      <c r="Y39" s="10"/>
      <c r="Z39" s="10"/>
      <c r="AA39" s="10"/>
      <c r="AB39" s="10"/>
      <c r="AC39" s="65"/>
      <c r="AD39" s="63"/>
      <c r="AE39" s="64"/>
      <c r="AF39" s="66"/>
    </row>
    <row r="40" spans="1:32" ht="15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2"/>
      <c r="Y40" s="2"/>
      <c r="Z40" s="2"/>
      <c r="AA40" s="2"/>
      <c r="AB40" s="2"/>
      <c r="AC40" s="66"/>
      <c r="AD40" s="63"/>
      <c r="AE40" s="64"/>
      <c r="AF40" s="66"/>
    </row>
    <row r="41" spans="1:32" ht="15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2"/>
      <c r="Y41" s="2"/>
      <c r="Z41" s="2"/>
      <c r="AA41" s="2"/>
      <c r="AB41" s="2"/>
      <c r="AC41" s="66"/>
      <c r="AD41" s="63"/>
      <c r="AE41" s="64"/>
      <c r="AF41" s="66"/>
    </row>
    <row r="42" spans="1:32" ht="15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26"/>
      <c r="Y42" s="26"/>
      <c r="Z42" s="26"/>
      <c r="AA42" s="26"/>
      <c r="AB42" s="26"/>
      <c r="AC42" s="66"/>
      <c r="AD42" s="63"/>
      <c r="AE42" s="64"/>
      <c r="AF42" s="66"/>
    </row>
    <row r="43" spans="1:32" ht="15.75">
      <c r="AC43" s="66"/>
      <c r="AD43" s="63"/>
      <c r="AE43" s="64"/>
      <c r="AF43" s="66"/>
    </row>
    <row r="44" spans="1:32" ht="15.75">
      <c r="AC44" s="66"/>
      <c r="AD44" s="63"/>
      <c r="AE44" s="64"/>
      <c r="AF44" s="66"/>
    </row>
    <row r="45" spans="1:32" ht="15.75">
      <c r="AC45" s="66"/>
      <c r="AD45" s="63"/>
      <c r="AE45" s="64"/>
      <c r="AF45" s="66"/>
    </row>
    <row r="46" spans="1:32" ht="15.75">
      <c r="AC46" s="66"/>
      <c r="AD46" s="63"/>
      <c r="AE46" s="64"/>
      <c r="AF46" s="66"/>
    </row>
    <row r="47" spans="1:32" ht="15.75">
      <c r="AC47" s="66"/>
      <c r="AD47" s="63"/>
      <c r="AE47" s="64"/>
      <c r="AF47" s="66"/>
    </row>
    <row r="48" spans="1:32" ht="15.75">
      <c r="AC48" s="66"/>
      <c r="AD48" s="63"/>
      <c r="AE48" s="64"/>
      <c r="AF48" s="66"/>
    </row>
    <row r="49" spans="29:32" ht="15.75">
      <c r="AC49" s="66"/>
      <c r="AD49" s="63"/>
      <c r="AE49" s="64"/>
      <c r="AF49" s="66"/>
    </row>
    <row r="50" spans="29:32" ht="15.75">
      <c r="AC50" s="66"/>
      <c r="AD50" s="63"/>
      <c r="AE50" s="64"/>
      <c r="AF50" s="66"/>
    </row>
    <row r="51" spans="29:32" ht="15.75">
      <c r="AC51" s="66"/>
      <c r="AD51" s="63"/>
      <c r="AE51" s="64"/>
      <c r="AF51" s="66"/>
    </row>
    <row r="52" spans="29:32" ht="15.75">
      <c r="AC52" s="66"/>
      <c r="AD52" s="63"/>
      <c r="AE52" s="64"/>
      <c r="AF52" s="66"/>
    </row>
    <row r="53" spans="29:32" ht="15.75">
      <c r="AC53" s="66"/>
      <c r="AD53" s="63"/>
      <c r="AE53" s="64"/>
      <c r="AF53" s="66"/>
    </row>
    <row r="54" spans="29:32" ht="15.75">
      <c r="AC54" s="66"/>
      <c r="AD54" s="63"/>
      <c r="AE54" s="64"/>
      <c r="AF54" s="66"/>
    </row>
    <row r="55" spans="29:32" ht="15.75">
      <c r="AC55" s="66"/>
      <c r="AD55" s="63"/>
      <c r="AE55" s="64"/>
      <c r="AF55" s="66"/>
    </row>
    <row r="56" spans="29:32" ht="15.75">
      <c r="AC56" s="66"/>
      <c r="AD56" s="63"/>
      <c r="AE56" s="64"/>
      <c r="AF56" s="66"/>
    </row>
    <row r="57" spans="29:32" ht="15.75">
      <c r="AC57" s="66"/>
      <c r="AD57" s="63"/>
      <c r="AE57" s="64"/>
      <c r="AF57" s="66"/>
    </row>
    <row r="58" spans="29:32" ht="15.75">
      <c r="AC58" s="66"/>
      <c r="AD58" s="63"/>
      <c r="AE58" s="64"/>
      <c r="AF58" s="66"/>
    </row>
    <row r="59" spans="29:32">
      <c r="AC59" s="66"/>
      <c r="AD59" s="66"/>
      <c r="AE59" s="66"/>
      <c r="AF59" s="66"/>
    </row>
    <row r="60" spans="29:32">
      <c r="AC60" s="66"/>
      <c r="AD60" s="66"/>
      <c r="AE60" s="66"/>
      <c r="AF60" s="66"/>
    </row>
  </sheetData>
  <sortState ref="B10:B27">
    <sortCondition ref="B10"/>
  </sortState>
  <mergeCells count="41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E4:F4"/>
    <mergeCell ref="AE7:AE8"/>
    <mergeCell ref="AD3:AD4"/>
    <mergeCell ref="AE3:AE4"/>
    <mergeCell ref="U5:V5"/>
    <mergeCell ref="W5:X5"/>
    <mergeCell ref="AC7:AC8"/>
    <mergeCell ref="AD7:AD8"/>
    <mergeCell ref="E5:F5"/>
    <mergeCell ref="A3:D3"/>
    <mergeCell ref="E3:R3"/>
    <mergeCell ref="P4:R4"/>
    <mergeCell ref="M4:O4"/>
    <mergeCell ref="J4:L4"/>
    <mergeCell ref="G4:I4"/>
    <mergeCell ref="A42:W42"/>
    <mergeCell ref="A39:W39"/>
    <mergeCell ref="A40:W40"/>
    <mergeCell ref="A41:W41"/>
    <mergeCell ref="A5:D5"/>
    <mergeCell ref="A30:B30"/>
    <mergeCell ref="A31:B31"/>
    <mergeCell ref="A33:B33"/>
    <mergeCell ref="D33:G33"/>
    <mergeCell ref="G34:H34"/>
    <mergeCell ref="G35:H35"/>
    <mergeCell ref="G36:H36"/>
    <mergeCell ref="K33:P33"/>
    <mergeCell ref="A6:B6"/>
    <mergeCell ref="A7:A8"/>
    <mergeCell ref="B7:B8"/>
  </mergeCells>
  <printOptions horizontalCentered="1" verticalCentered="1"/>
  <pageMargins left="0.19685039370078741" right="0.19685039370078741" top="0.19685039370078741" bottom="0.19685039370078741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1"/>
  <sheetViews>
    <sheetView topLeftCell="A4" zoomScale="80" zoomScaleNormal="80" workbookViewId="0">
      <selection sqref="A1:AE45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2" width="5.5703125" customWidth="1"/>
    <col min="13" max="13" width="7.140625" customWidth="1"/>
    <col min="14" max="14" width="5.140625" customWidth="1"/>
    <col min="15" max="15" width="6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6" ht="31.5" customHeight="1">
      <c r="A2" s="114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6" ht="28.5" customHeight="1">
      <c r="A3" s="116" t="s">
        <v>31</v>
      </c>
      <c r="B3" s="80"/>
      <c r="C3" s="80"/>
      <c r="D3" s="80"/>
      <c r="E3" s="91" t="s">
        <v>24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34"/>
      <c r="T3" s="49"/>
      <c r="U3" s="100" t="s">
        <v>13</v>
      </c>
      <c r="V3" s="99"/>
      <c r="W3" s="107" t="s">
        <v>6</v>
      </c>
      <c r="X3" s="107"/>
      <c r="Y3" s="108">
        <v>5</v>
      </c>
      <c r="Z3" s="100">
        <v>4</v>
      </c>
      <c r="AA3" s="100">
        <v>3</v>
      </c>
      <c r="AB3" s="100">
        <v>2</v>
      </c>
      <c r="AC3" s="99" t="s">
        <v>12</v>
      </c>
      <c r="AD3" s="99" t="s">
        <v>11</v>
      </c>
      <c r="AE3" s="100" t="s">
        <v>7</v>
      </c>
    </row>
    <row r="4" spans="1:36" ht="21.75" customHeight="1">
      <c r="A4" s="110" t="s">
        <v>5</v>
      </c>
      <c r="B4" s="111"/>
      <c r="C4" s="111"/>
      <c r="D4" s="111"/>
      <c r="E4" s="112" t="s">
        <v>29</v>
      </c>
      <c r="F4" s="113"/>
      <c r="G4" s="95" t="s">
        <v>25</v>
      </c>
      <c r="H4" s="95"/>
      <c r="I4" s="96"/>
      <c r="J4" s="94" t="s">
        <v>26</v>
      </c>
      <c r="K4" s="95"/>
      <c r="L4" s="96"/>
      <c r="M4" s="94" t="s">
        <v>27</v>
      </c>
      <c r="N4" s="95"/>
      <c r="O4" s="96"/>
      <c r="P4" s="94" t="s">
        <v>28</v>
      </c>
      <c r="Q4" s="95"/>
      <c r="R4" s="95"/>
      <c r="S4" s="45"/>
      <c r="T4" s="44"/>
      <c r="U4" s="99"/>
      <c r="V4" s="99"/>
      <c r="W4" s="107"/>
      <c r="X4" s="107"/>
      <c r="Y4" s="109"/>
      <c r="Z4" s="100"/>
      <c r="AA4" s="100"/>
      <c r="AB4" s="100"/>
      <c r="AC4" s="99"/>
      <c r="AD4" s="99"/>
      <c r="AE4" s="100"/>
    </row>
    <row r="5" spans="1:36" ht="36" customHeight="1">
      <c r="A5" s="116" t="s">
        <v>22</v>
      </c>
      <c r="B5" s="80"/>
      <c r="C5" s="80"/>
      <c r="D5" s="80"/>
      <c r="E5" s="89" t="s">
        <v>30</v>
      </c>
      <c r="F5" s="90"/>
      <c r="G5" s="53">
        <v>13</v>
      </c>
      <c r="H5" s="54" t="s">
        <v>23</v>
      </c>
      <c r="I5" s="55">
        <v>12</v>
      </c>
      <c r="J5" s="56">
        <v>11</v>
      </c>
      <c r="K5" s="54" t="s">
        <v>23</v>
      </c>
      <c r="L5" s="55">
        <v>9</v>
      </c>
      <c r="M5" s="56">
        <v>8</v>
      </c>
      <c r="N5" s="54" t="s">
        <v>23</v>
      </c>
      <c r="O5" s="55">
        <v>7</v>
      </c>
      <c r="P5" s="56">
        <v>6</v>
      </c>
      <c r="Q5" s="54" t="s">
        <v>23</v>
      </c>
      <c r="R5" s="53">
        <v>0</v>
      </c>
      <c r="S5" s="34"/>
      <c r="T5" s="49"/>
      <c r="U5" s="101">
        <v>26</v>
      </c>
      <c r="V5" s="102"/>
      <c r="W5" s="102">
        <v>26</v>
      </c>
      <c r="X5" s="102"/>
      <c r="Y5" s="17">
        <f>COUNTIF(AE10:AE35,5)</f>
        <v>5</v>
      </c>
      <c r="Z5" s="17">
        <f>COUNTIF(AE10:AE35,4)</f>
        <v>9</v>
      </c>
      <c r="AA5" s="17">
        <f>COUNTIF(AE10:AE35,3)</f>
        <v>12</v>
      </c>
      <c r="AB5" s="17">
        <f>COUNTIF(AE10:AE35,2)</f>
        <v>0</v>
      </c>
      <c r="AC5" s="57">
        <f>(Y5*Y3+Z5*Z3+AA5*AA3+AB5*AB3)/W5</f>
        <v>3.7307692307692308</v>
      </c>
      <c r="AD5" s="39">
        <f>(Y5+Z5+AA5)/W5</f>
        <v>1</v>
      </c>
      <c r="AE5" s="18">
        <f>(Y5+Z5)/W5</f>
        <v>0.53846153846153844</v>
      </c>
    </row>
    <row r="6" spans="1:36" ht="30" customHeight="1" thickBot="1">
      <c r="A6" s="83" t="s">
        <v>21</v>
      </c>
      <c r="B6" s="84"/>
      <c r="C6" s="19">
        <f>AC9</f>
        <v>13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85" t="s">
        <v>1</v>
      </c>
      <c r="B7" s="87" t="s">
        <v>9</v>
      </c>
      <c r="C7" s="61" t="s">
        <v>45</v>
      </c>
      <c r="D7" s="61" t="s">
        <v>32</v>
      </c>
      <c r="E7" s="61" t="s">
        <v>33</v>
      </c>
      <c r="F7" s="61" t="s">
        <v>41</v>
      </c>
      <c r="G7" s="61" t="s">
        <v>34</v>
      </c>
      <c r="H7" s="61" t="s">
        <v>35</v>
      </c>
      <c r="I7" s="61" t="s">
        <v>46</v>
      </c>
      <c r="J7" s="61" t="s">
        <v>47</v>
      </c>
      <c r="K7" s="61" t="s">
        <v>48</v>
      </c>
      <c r="L7" s="61" t="s">
        <v>49</v>
      </c>
      <c r="M7" s="61" t="s">
        <v>42</v>
      </c>
      <c r="N7" s="61" t="s">
        <v>43</v>
      </c>
      <c r="O7" s="61" t="s">
        <v>44</v>
      </c>
      <c r="P7" s="61"/>
      <c r="Q7" s="61"/>
      <c r="R7" s="61"/>
      <c r="S7" s="61"/>
      <c r="T7" s="61"/>
      <c r="U7" s="61"/>
      <c r="V7" s="61"/>
      <c r="W7" s="61"/>
      <c r="X7" s="62"/>
      <c r="Y7" s="62"/>
      <c r="Z7" s="62"/>
      <c r="AA7" s="62"/>
      <c r="AB7" s="62"/>
      <c r="AC7" s="103" t="s">
        <v>10</v>
      </c>
      <c r="AD7" s="103" t="s">
        <v>2</v>
      </c>
      <c r="AE7" s="97" t="s">
        <v>0</v>
      </c>
      <c r="AJ7" s="1"/>
    </row>
    <row r="8" spans="1:36" ht="16.5" customHeight="1">
      <c r="A8" s="86"/>
      <c r="B8" s="88"/>
      <c r="C8" s="32">
        <v>1</v>
      </c>
      <c r="D8" s="32">
        <f>C8+1</f>
        <v>2</v>
      </c>
      <c r="E8" s="32">
        <f t="shared" ref="E8:L8" si="0">D8+1</f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32">
        <f t="shared" si="0"/>
        <v>10</v>
      </c>
      <c r="M8" s="32" t="s">
        <v>36</v>
      </c>
      <c r="N8" s="32" t="s">
        <v>37</v>
      </c>
      <c r="O8" s="32" t="s">
        <v>38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88"/>
      <c r="AD8" s="88"/>
      <c r="AE8" s="98"/>
      <c r="AJ8" s="1"/>
    </row>
    <row r="9" spans="1:36" ht="30" customHeight="1">
      <c r="A9" s="46"/>
      <c r="B9" s="47" t="s">
        <v>20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">
        <f>SUM(C9:AB9)</f>
        <v>13</v>
      </c>
      <c r="AD9" s="47"/>
      <c r="AE9" s="48"/>
      <c r="AJ9" s="1"/>
    </row>
    <row r="10" spans="1:36" ht="15" customHeight="1">
      <c r="A10" s="5">
        <v>1</v>
      </c>
      <c r="B10" s="14" t="s">
        <v>50</v>
      </c>
      <c r="C10" s="14">
        <v>0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0</v>
      </c>
      <c r="L10" s="14">
        <v>1</v>
      </c>
      <c r="M10" s="14">
        <v>1</v>
      </c>
      <c r="N10" s="14">
        <v>0</v>
      </c>
      <c r="O10" s="14">
        <v>1</v>
      </c>
      <c r="P10" s="36"/>
      <c r="Q10" s="36"/>
      <c r="R10" s="36"/>
      <c r="S10" s="36"/>
      <c r="T10" s="36"/>
      <c r="U10" s="36"/>
      <c r="V10" s="36"/>
      <c r="W10" s="36"/>
      <c r="X10" s="36"/>
      <c r="Y10" s="37"/>
      <c r="Z10" s="37"/>
      <c r="AA10" s="37"/>
      <c r="AB10" s="37"/>
      <c r="AC10" s="9">
        <f t="shared" ref="AC10:AC35" si="1">SUM(C10:AB10)</f>
        <v>10</v>
      </c>
      <c r="AD10" s="4">
        <f>AC10/$C$6</f>
        <v>0.76923076923076927</v>
      </c>
      <c r="AE10" s="68">
        <f>IF(AC10&gt;=$I$5,5,IF(AC10&gt;=$L$5,4,IF(AC10&gt;=$O$5,3,2)))</f>
        <v>4</v>
      </c>
    </row>
    <row r="11" spans="1:36" s="1" customFormat="1" ht="15" customHeight="1">
      <c r="A11" s="5">
        <f>A10+1</f>
        <v>2</v>
      </c>
      <c r="B11" s="58" t="s">
        <v>51</v>
      </c>
      <c r="C11" s="58">
        <v>1</v>
      </c>
      <c r="D11" s="58">
        <v>0</v>
      </c>
      <c r="E11" s="58">
        <v>1</v>
      </c>
      <c r="F11" s="58">
        <v>0</v>
      </c>
      <c r="G11" s="58">
        <v>0</v>
      </c>
      <c r="H11" s="58">
        <v>1</v>
      </c>
      <c r="I11" s="58">
        <v>1</v>
      </c>
      <c r="J11" s="58">
        <v>1</v>
      </c>
      <c r="K11" s="58">
        <v>1</v>
      </c>
      <c r="L11" s="58">
        <v>1</v>
      </c>
      <c r="M11" s="58">
        <v>1</v>
      </c>
      <c r="N11" s="58">
        <v>0</v>
      </c>
      <c r="O11" s="58">
        <v>0</v>
      </c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9">
        <f t="shared" si="1"/>
        <v>8</v>
      </c>
      <c r="AD11" s="4">
        <f t="shared" ref="AD11:AD35" si="2">AC11/$C$6</f>
        <v>0.61538461538461542</v>
      </c>
      <c r="AE11" s="68">
        <f t="shared" ref="AE11:AE35" si="3">IF(AC11&gt;=$I$5,5,IF(AC11&gt;=$L$5,4,IF(AC11&gt;=$O$5,3,2)))</f>
        <v>3</v>
      </c>
    </row>
    <row r="12" spans="1:36" s="1" customFormat="1" ht="15" customHeight="1">
      <c r="A12" s="5">
        <f t="shared" ref="A12:A30" si="4">A11+1</f>
        <v>3</v>
      </c>
      <c r="B12" s="58" t="s">
        <v>52</v>
      </c>
      <c r="C12" s="58">
        <v>1</v>
      </c>
      <c r="D12" s="58">
        <v>1</v>
      </c>
      <c r="E12" s="58">
        <v>1</v>
      </c>
      <c r="F12" s="58">
        <v>0</v>
      </c>
      <c r="G12" s="58">
        <v>1</v>
      </c>
      <c r="H12" s="58">
        <v>1</v>
      </c>
      <c r="I12" s="58">
        <v>1</v>
      </c>
      <c r="J12" s="58">
        <v>1</v>
      </c>
      <c r="K12" s="58">
        <v>0</v>
      </c>
      <c r="L12" s="58">
        <v>1</v>
      </c>
      <c r="M12" s="58">
        <v>1</v>
      </c>
      <c r="N12" s="58">
        <v>0</v>
      </c>
      <c r="O12" s="58">
        <v>1</v>
      </c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9">
        <f t="shared" si="1"/>
        <v>10</v>
      </c>
      <c r="AD12" s="4">
        <f t="shared" si="2"/>
        <v>0.76923076923076927</v>
      </c>
      <c r="AE12" s="68">
        <f t="shared" si="3"/>
        <v>4</v>
      </c>
    </row>
    <row r="13" spans="1:36" s="1" customFormat="1" ht="15" customHeight="1">
      <c r="A13" s="5">
        <f t="shared" si="4"/>
        <v>4</v>
      </c>
      <c r="B13" s="58" t="s">
        <v>53</v>
      </c>
      <c r="C13" s="58">
        <v>1</v>
      </c>
      <c r="D13" s="58">
        <v>1</v>
      </c>
      <c r="E13" s="58">
        <v>1</v>
      </c>
      <c r="F13" s="58">
        <v>1</v>
      </c>
      <c r="G13" s="58">
        <v>1</v>
      </c>
      <c r="H13" s="58">
        <v>1</v>
      </c>
      <c r="I13" s="58">
        <v>1</v>
      </c>
      <c r="J13" s="58">
        <v>1</v>
      </c>
      <c r="K13" s="58">
        <v>1</v>
      </c>
      <c r="L13" s="58">
        <v>1</v>
      </c>
      <c r="M13" s="58">
        <v>1</v>
      </c>
      <c r="N13" s="58">
        <v>0</v>
      </c>
      <c r="O13" s="58">
        <v>1</v>
      </c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9">
        <f t="shared" si="1"/>
        <v>12</v>
      </c>
      <c r="AD13" s="4">
        <f t="shared" si="2"/>
        <v>0.92307692307692313</v>
      </c>
      <c r="AE13" s="68">
        <f t="shared" si="3"/>
        <v>5</v>
      </c>
    </row>
    <row r="14" spans="1:36" s="1" customFormat="1" ht="15" customHeight="1">
      <c r="A14" s="5">
        <f t="shared" si="4"/>
        <v>5</v>
      </c>
      <c r="B14" s="58" t="s">
        <v>54</v>
      </c>
      <c r="C14" s="58">
        <v>1</v>
      </c>
      <c r="D14" s="58">
        <v>1</v>
      </c>
      <c r="E14" s="58">
        <v>0</v>
      </c>
      <c r="F14" s="58">
        <v>0</v>
      </c>
      <c r="G14" s="58">
        <v>0</v>
      </c>
      <c r="H14" s="58">
        <v>0</v>
      </c>
      <c r="I14" s="58">
        <v>1</v>
      </c>
      <c r="J14" s="58">
        <v>1</v>
      </c>
      <c r="K14" s="58">
        <v>0</v>
      </c>
      <c r="L14" s="58">
        <v>1</v>
      </c>
      <c r="M14" s="58">
        <v>1</v>
      </c>
      <c r="N14" s="58">
        <v>1</v>
      </c>
      <c r="O14" s="58">
        <v>1</v>
      </c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37"/>
      <c r="AC14" s="9">
        <f t="shared" si="1"/>
        <v>8</v>
      </c>
      <c r="AD14" s="4">
        <f t="shared" si="2"/>
        <v>0.61538461538461542</v>
      </c>
      <c r="AE14" s="68">
        <f t="shared" si="3"/>
        <v>3</v>
      </c>
    </row>
    <row r="15" spans="1:36" s="1" customFormat="1" ht="15" customHeight="1">
      <c r="A15" s="5">
        <f t="shared" si="4"/>
        <v>6</v>
      </c>
      <c r="B15" s="58" t="s">
        <v>55</v>
      </c>
      <c r="C15" s="58">
        <v>1</v>
      </c>
      <c r="D15" s="58">
        <v>0</v>
      </c>
      <c r="E15" s="58">
        <v>0</v>
      </c>
      <c r="F15" s="58">
        <v>0</v>
      </c>
      <c r="G15" s="58">
        <v>1</v>
      </c>
      <c r="H15" s="58">
        <v>1</v>
      </c>
      <c r="I15" s="58">
        <v>1</v>
      </c>
      <c r="J15" s="58">
        <v>0</v>
      </c>
      <c r="K15" s="58">
        <v>1</v>
      </c>
      <c r="L15" s="58">
        <v>0</v>
      </c>
      <c r="M15" s="58">
        <v>1</v>
      </c>
      <c r="N15" s="58">
        <v>1</v>
      </c>
      <c r="O15" s="58">
        <v>0</v>
      </c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9">
        <f t="shared" si="1"/>
        <v>7</v>
      </c>
      <c r="AD15" s="4">
        <f t="shared" si="2"/>
        <v>0.53846153846153844</v>
      </c>
      <c r="AE15" s="68">
        <f t="shared" si="3"/>
        <v>3</v>
      </c>
    </row>
    <row r="16" spans="1:36" s="1" customFormat="1" ht="15" customHeight="1">
      <c r="A16" s="5">
        <f t="shared" si="4"/>
        <v>7</v>
      </c>
      <c r="B16" s="58" t="s">
        <v>56</v>
      </c>
      <c r="C16" s="58">
        <v>1</v>
      </c>
      <c r="D16" s="58">
        <v>0</v>
      </c>
      <c r="E16" s="58">
        <v>0</v>
      </c>
      <c r="F16" s="58">
        <v>1</v>
      </c>
      <c r="G16" s="58">
        <v>1</v>
      </c>
      <c r="H16" s="58">
        <v>0</v>
      </c>
      <c r="I16" s="58">
        <v>0</v>
      </c>
      <c r="J16" s="58">
        <v>0</v>
      </c>
      <c r="K16" s="58">
        <v>1</v>
      </c>
      <c r="L16" s="58">
        <v>1</v>
      </c>
      <c r="M16" s="58">
        <v>1</v>
      </c>
      <c r="N16" s="58">
        <v>1</v>
      </c>
      <c r="O16" s="58">
        <v>0</v>
      </c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7"/>
      <c r="AA16" s="37"/>
      <c r="AB16" s="37"/>
      <c r="AC16" s="9">
        <f t="shared" si="1"/>
        <v>7</v>
      </c>
      <c r="AD16" s="4">
        <f t="shared" si="2"/>
        <v>0.53846153846153844</v>
      </c>
      <c r="AE16" s="68">
        <f t="shared" si="3"/>
        <v>3</v>
      </c>
    </row>
    <row r="17" spans="1:31" s="1" customFormat="1" ht="15" customHeight="1">
      <c r="A17" s="5">
        <f t="shared" si="4"/>
        <v>8</v>
      </c>
      <c r="B17" s="58" t="s">
        <v>57</v>
      </c>
      <c r="C17" s="58">
        <v>1</v>
      </c>
      <c r="D17" s="58">
        <v>1</v>
      </c>
      <c r="E17" s="58">
        <v>1</v>
      </c>
      <c r="F17" s="58">
        <v>1</v>
      </c>
      <c r="G17" s="58">
        <v>1</v>
      </c>
      <c r="H17" s="58">
        <v>1</v>
      </c>
      <c r="I17" s="58">
        <v>1</v>
      </c>
      <c r="J17" s="58">
        <v>1</v>
      </c>
      <c r="K17" s="58">
        <v>0</v>
      </c>
      <c r="L17" s="58">
        <v>0</v>
      </c>
      <c r="M17" s="58">
        <v>1</v>
      </c>
      <c r="N17" s="58">
        <v>1</v>
      </c>
      <c r="O17" s="58">
        <v>0</v>
      </c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9">
        <f t="shared" si="1"/>
        <v>10</v>
      </c>
      <c r="AD17" s="4">
        <f t="shared" si="2"/>
        <v>0.76923076923076927</v>
      </c>
      <c r="AE17" s="68">
        <f t="shared" si="3"/>
        <v>4</v>
      </c>
    </row>
    <row r="18" spans="1:31" s="1" customFormat="1" ht="15" customHeight="1">
      <c r="A18" s="5">
        <f t="shared" si="4"/>
        <v>9</v>
      </c>
      <c r="B18" s="58" t="s">
        <v>58</v>
      </c>
      <c r="C18" s="58">
        <v>1</v>
      </c>
      <c r="D18" s="58">
        <v>1</v>
      </c>
      <c r="E18" s="58">
        <v>1</v>
      </c>
      <c r="F18" s="58">
        <v>0</v>
      </c>
      <c r="G18" s="58">
        <v>1</v>
      </c>
      <c r="H18" s="58">
        <v>1</v>
      </c>
      <c r="I18" s="58">
        <v>1</v>
      </c>
      <c r="J18" s="58">
        <v>1</v>
      </c>
      <c r="K18" s="58">
        <v>0</v>
      </c>
      <c r="L18" s="58">
        <v>1</v>
      </c>
      <c r="M18" s="58">
        <v>1</v>
      </c>
      <c r="N18" s="58">
        <v>0</v>
      </c>
      <c r="O18" s="58">
        <v>1</v>
      </c>
      <c r="P18" s="36"/>
      <c r="Q18" s="36"/>
      <c r="R18" s="36"/>
      <c r="S18" s="36"/>
      <c r="T18" s="36"/>
      <c r="U18" s="36"/>
      <c r="V18" s="36"/>
      <c r="W18" s="36"/>
      <c r="X18" s="36"/>
      <c r="Y18" s="37"/>
      <c r="Z18" s="37"/>
      <c r="AA18" s="37"/>
      <c r="AB18" s="37"/>
      <c r="AC18" s="9">
        <f t="shared" si="1"/>
        <v>10</v>
      </c>
      <c r="AD18" s="4">
        <f t="shared" si="2"/>
        <v>0.76923076923076927</v>
      </c>
      <c r="AE18" s="68">
        <f t="shared" si="3"/>
        <v>4</v>
      </c>
    </row>
    <row r="19" spans="1:31" s="1" customFormat="1" ht="15" customHeight="1">
      <c r="A19" s="5">
        <f t="shared" si="4"/>
        <v>10</v>
      </c>
      <c r="B19" s="58" t="s">
        <v>59</v>
      </c>
      <c r="C19" s="58">
        <v>1</v>
      </c>
      <c r="D19" s="58">
        <v>1</v>
      </c>
      <c r="E19" s="58">
        <v>1</v>
      </c>
      <c r="F19" s="58">
        <v>1</v>
      </c>
      <c r="G19" s="58">
        <v>1</v>
      </c>
      <c r="H19" s="58">
        <v>1</v>
      </c>
      <c r="I19" s="58">
        <v>1</v>
      </c>
      <c r="J19" s="58">
        <v>1</v>
      </c>
      <c r="K19" s="58">
        <v>1</v>
      </c>
      <c r="L19" s="58">
        <v>1</v>
      </c>
      <c r="M19" s="58">
        <v>1</v>
      </c>
      <c r="N19" s="58">
        <v>0</v>
      </c>
      <c r="O19" s="58">
        <v>1</v>
      </c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7"/>
      <c r="AC19" s="9">
        <f t="shared" si="1"/>
        <v>12</v>
      </c>
      <c r="AD19" s="4">
        <f t="shared" si="2"/>
        <v>0.92307692307692313</v>
      </c>
      <c r="AE19" s="68">
        <f t="shared" si="3"/>
        <v>5</v>
      </c>
    </row>
    <row r="20" spans="1:31" s="1" customFormat="1" ht="15" customHeight="1">
      <c r="A20" s="5">
        <f t="shared" si="4"/>
        <v>11</v>
      </c>
      <c r="B20" s="58" t="s">
        <v>60</v>
      </c>
      <c r="C20" s="58">
        <v>1</v>
      </c>
      <c r="D20" s="58">
        <v>1</v>
      </c>
      <c r="E20" s="58">
        <v>0</v>
      </c>
      <c r="F20" s="58">
        <v>1</v>
      </c>
      <c r="G20" s="58">
        <v>0</v>
      </c>
      <c r="H20" s="58">
        <v>1</v>
      </c>
      <c r="I20" s="58">
        <v>1</v>
      </c>
      <c r="J20" s="58">
        <v>1</v>
      </c>
      <c r="K20" s="58">
        <v>0</v>
      </c>
      <c r="L20" s="58">
        <v>1</v>
      </c>
      <c r="M20" s="58">
        <v>1</v>
      </c>
      <c r="N20" s="58">
        <v>0</v>
      </c>
      <c r="O20" s="58">
        <v>0</v>
      </c>
      <c r="P20" s="58"/>
      <c r="Q20" s="58"/>
      <c r="R20" s="58"/>
      <c r="S20" s="58"/>
      <c r="T20" s="58"/>
      <c r="U20" s="58"/>
      <c r="V20" s="58"/>
      <c r="W20" s="16"/>
      <c r="X20" s="16"/>
      <c r="Y20" s="16"/>
      <c r="Z20" s="16"/>
      <c r="AA20" s="16"/>
      <c r="AB20" s="16"/>
      <c r="AC20" s="9">
        <f t="shared" si="1"/>
        <v>8</v>
      </c>
      <c r="AD20" s="4">
        <f t="shared" si="2"/>
        <v>0.61538461538461542</v>
      </c>
      <c r="AE20" s="68">
        <f t="shared" si="3"/>
        <v>3</v>
      </c>
    </row>
    <row r="21" spans="1:31" s="1" customFormat="1" ht="15" customHeight="1">
      <c r="A21" s="5">
        <f t="shared" si="4"/>
        <v>12</v>
      </c>
      <c r="B21" s="58" t="s">
        <v>61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0</v>
      </c>
      <c r="O21" s="58">
        <v>1</v>
      </c>
      <c r="P21" s="58"/>
      <c r="Q21" s="58"/>
      <c r="R21" s="58"/>
      <c r="S21" s="58"/>
      <c r="T21" s="58"/>
      <c r="U21" s="58"/>
      <c r="V21" s="58"/>
      <c r="W21" s="16"/>
      <c r="X21" s="16"/>
      <c r="Y21" s="16"/>
      <c r="Z21" s="16"/>
      <c r="AA21" s="16"/>
      <c r="AB21" s="16"/>
      <c r="AC21" s="9">
        <f t="shared" si="1"/>
        <v>12</v>
      </c>
      <c r="AD21" s="4">
        <f t="shared" si="2"/>
        <v>0.92307692307692313</v>
      </c>
      <c r="AE21" s="68">
        <f t="shared" si="3"/>
        <v>5</v>
      </c>
    </row>
    <row r="22" spans="1:31" s="1" customFormat="1" ht="15" customHeight="1">
      <c r="A22" s="5">
        <f t="shared" si="4"/>
        <v>13</v>
      </c>
      <c r="B22" s="58" t="s">
        <v>62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0</v>
      </c>
      <c r="L22" s="58">
        <v>1</v>
      </c>
      <c r="M22" s="58">
        <v>1</v>
      </c>
      <c r="N22" s="58">
        <v>0</v>
      </c>
      <c r="O22" s="58">
        <v>1</v>
      </c>
      <c r="P22" s="58"/>
      <c r="Q22" s="58"/>
      <c r="R22" s="58"/>
      <c r="S22" s="58"/>
      <c r="T22" s="58"/>
      <c r="U22" s="58"/>
      <c r="V22" s="58"/>
      <c r="W22" s="16"/>
      <c r="X22" s="16"/>
      <c r="Y22" s="16"/>
      <c r="Z22" s="16"/>
      <c r="AA22" s="16"/>
      <c r="AB22" s="16"/>
      <c r="AC22" s="9">
        <f t="shared" si="1"/>
        <v>11</v>
      </c>
      <c r="AD22" s="4">
        <f t="shared" si="2"/>
        <v>0.84615384615384615</v>
      </c>
      <c r="AE22" s="68">
        <f t="shared" si="3"/>
        <v>4</v>
      </c>
    </row>
    <row r="23" spans="1:31" s="1" customFormat="1" ht="15" customHeight="1">
      <c r="A23" s="5">
        <f t="shared" si="4"/>
        <v>14</v>
      </c>
      <c r="B23" s="58" t="s">
        <v>63</v>
      </c>
      <c r="C23" s="58">
        <v>0</v>
      </c>
      <c r="D23" s="58">
        <v>0</v>
      </c>
      <c r="E23" s="58">
        <v>1</v>
      </c>
      <c r="F23" s="58">
        <v>0</v>
      </c>
      <c r="G23" s="58">
        <v>0</v>
      </c>
      <c r="H23" s="58">
        <v>1</v>
      </c>
      <c r="I23" s="58">
        <v>1</v>
      </c>
      <c r="J23" s="58">
        <v>1</v>
      </c>
      <c r="K23" s="58">
        <v>0</v>
      </c>
      <c r="L23" s="58">
        <v>0</v>
      </c>
      <c r="M23" s="58">
        <v>1</v>
      </c>
      <c r="N23" s="58">
        <v>1</v>
      </c>
      <c r="O23" s="58">
        <v>1</v>
      </c>
      <c r="P23" s="58"/>
      <c r="Q23" s="58"/>
      <c r="R23" s="58"/>
      <c r="S23" s="58"/>
      <c r="T23" s="58"/>
      <c r="U23" s="58"/>
      <c r="V23" s="58"/>
      <c r="W23" s="16"/>
      <c r="X23" s="16"/>
      <c r="Y23" s="16"/>
      <c r="Z23" s="16"/>
      <c r="AA23" s="16"/>
      <c r="AB23" s="16"/>
      <c r="AC23" s="9">
        <f t="shared" si="1"/>
        <v>7</v>
      </c>
      <c r="AD23" s="4">
        <f t="shared" si="2"/>
        <v>0.53846153846153844</v>
      </c>
      <c r="AE23" s="68">
        <f t="shared" si="3"/>
        <v>3</v>
      </c>
    </row>
    <row r="24" spans="1:31" s="1" customFormat="1" ht="15" customHeight="1">
      <c r="A24" s="5">
        <f t="shared" si="4"/>
        <v>15</v>
      </c>
      <c r="B24" s="58" t="s">
        <v>64</v>
      </c>
      <c r="C24" s="58">
        <v>1</v>
      </c>
      <c r="D24" s="58">
        <v>1</v>
      </c>
      <c r="E24" s="58">
        <v>0</v>
      </c>
      <c r="F24" s="58">
        <v>1</v>
      </c>
      <c r="G24" s="58">
        <v>1</v>
      </c>
      <c r="H24" s="58">
        <v>1</v>
      </c>
      <c r="I24" s="58">
        <v>0</v>
      </c>
      <c r="J24" s="58">
        <v>0</v>
      </c>
      <c r="K24" s="58">
        <v>0</v>
      </c>
      <c r="L24" s="58">
        <v>1</v>
      </c>
      <c r="M24" s="58">
        <v>0</v>
      </c>
      <c r="N24" s="58">
        <v>1</v>
      </c>
      <c r="O24" s="58">
        <v>1</v>
      </c>
      <c r="P24" s="58"/>
      <c r="Q24" s="58"/>
      <c r="R24" s="58"/>
      <c r="S24" s="58"/>
      <c r="T24" s="58"/>
      <c r="U24" s="58"/>
      <c r="V24" s="58"/>
      <c r="W24" s="16"/>
      <c r="X24" s="16"/>
      <c r="Y24" s="16"/>
      <c r="Z24" s="16"/>
      <c r="AA24" s="16"/>
      <c r="AB24" s="16"/>
      <c r="AC24" s="9">
        <f t="shared" si="1"/>
        <v>8</v>
      </c>
      <c r="AD24" s="4">
        <f t="shared" si="2"/>
        <v>0.61538461538461542</v>
      </c>
      <c r="AE24" s="68">
        <f t="shared" si="3"/>
        <v>3</v>
      </c>
    </row>
    <row r="25" spans="1:31" s="1" customFormat="1" ht="15" customHeight="1">
      <c r="A25" s="5">
        <f t="shared" si="4"/>
        <v>16</v>
      </c>
      <c r="B25" s="58" t="s">
        <v>65</v>
      </c>
      <c r="C25" s="58">
        <v>1</v>
      </c>
      <c r="D25" s="58">
        <v>1</v>
      </c>
      <c r="E25" s="58">
        <v>1</v>
      </c>
      <c r="F25" s="58">
        <v>1</v>
      </c>
      <c r="G25" s="58">
        <v>0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/>
      <c r="Q25" s="58"/>
      <c r="R25" s="58"/>
      <c r="S25" s="58"/>
      <c r="T25" s="58"/>
      <c r="U25" s="58"/>
      <c r="V25" s="58"/>
      <c r="W25" s="16"/>
      <c r="X25" s="16"/>
      <c r="Y25" s="16"/>
      <c r="Z25" s="16"/>
      <c r="AA25" s="16"/>
      <c r="AB25" s="16"/>
      <c r="AC25" s="9">
        <f t="shared" si="1"/>
        <v>12</v>
      </c>
      <c r="AD25" s="4">
        <f t="shared" si="2"/>
        <v>0.92307692307692313</v>
      </c>
      <c r="AE25" s="68">
        <f t="shared" si="3"/>
        <v>5</v>
      </c>
    </row>
    <row r="26" spans="1:31" s="1" customFormat="1" ht="15" customHeight="1">
      <c r="A26" s="5">
        <f t="shared" si="4"/>
        <v>17</v>
      </c>
      <c r="B26" s="58" t="s">
        <v>66</v>
      </c>
      <c r="C26" s="58">
        <v>1</v>
      </c>
      <c r="D26" s="58">
        <v>1</v>
      </c>
      <c r="E26" s="58">
        <v>1</v>
      </c>
      <c r="F26" s="58">
        <v>1</v>
      </c>
      <c r="G26" s="58">
        <v>0</v>
      </c>
      <c r="H26" s="58">
        <v>1</v>
      </c>
      <c r="I26" s="58">
        <v>1</v>
      </c>
      <c r="J26" s="58">
        <v>1</v>
      </c>
      <c r="K26" s="58">
        <v>0</v>
      </c>
      <c r="L26" s="58">
        <v>1</v>
      </c>
      <c r="M26" s="58">
        <v>1</v>
      </c>
      <c r="N26" s="58">
        <v>1</v>
      </c>
      <c r="O26" s="58">
        <v>1</v>
      </c>
      <c r="P26" s="58"/>
      <c r="Q26" s="58"/>
      <c r="R26" s="58"/>
      <c r="S26" s="58"/>
      <c r="T26" s="58"/>
      <c r="U26" s="58"/>
      <c r="V26" s="58"/>
      <c r="W26" s="16"/>
      <c r="X26" s="16"/>
      <c r="Y26" s="16"/>
      <c r="Z26" s="16"/>
      <c r="AA26" s="16"/>
      <c r="AB26" s="16"/>
      <c r="AC26" s="9">
        <f t="shared" si="1"/>
        <v>11</v>
      </c>
      <c r="AD26" s="4">
        <f t="shared" si="2"/>
        <v>0.84615384615384615</v>
      </c>
      <c r="AE26" s="68">
        <f t="shared" si="3"/>
        <v>4</v>
      </c>
    </row>
    <row r="27" spans="1:31" s="1" customFormat="1" ht="15" customHeight="1">
      <c r="A27" s="5">
        <f t="shared" si="4"/>
        <v>18</v>
      </c>
      <c r="B27" s="58" t="s">
        <v>67</v>
      </c>
      <c r="C27" s="58">
        <v>1</v>
      </c>
      <c r="D27" s="58">
        <v>1</v>
      </c>
      <c r="E27" s="58">
        <v>0</v>
      </c>
      <c r="F27" s="58">
        <v>1</v>
      </c>
      <c r="G27" s="58">
        <v>1</v>
      </c>
      <c r="H27" s="58">
        <v>0</v>
      </c>
      <c r="I27" s="58">
        <v>1</v>
      </c>
      <c r="J27" s="58">
        <v>1</v>
      </c>
      <c r="K27" s="58">
        <v>1</v>
      </c>
      <c r="L27" s="58">
        <v>1</v>
      </c>
      <c r="M27" s="58">
        <v>0</v>
      </c>
      <c r="N27" s="58">
        <v>0</v>
      </c>
      <c r="O27" s="58">
        <v>0</v>
      </c>
      <c r="P27" s="58"/>
      <c r="Q27" s="58"/>
      <c r="R27" s="58"/>
      <c r="S27" s="58"/>
      <c r="T27" s="58"/>
      <c r="U27" s="58"/>
      <c r="V27" s="58"/>
      <c r="W27" s="16"/>
      <c r="X27" s="16"/>
      <c r="Y27" s="16"/>
      <c r="Z27" s="16"/>
      <c r="AA27" s="16"/>
      <c r="AB27" s="16"/>
      <c r="AC27" s="9">
        <f t="shared" si="1"/>
        <v>8</v>
      </c>
      <c r="AD27" s="4">
        <f t="shared" si="2"/>
        <v>0.61538461538461542</v>
      </c>
      <c r="AE27" s="68">
        <f t="shared" si="3"/>
        <v>3</v>
      </c>
    </row>
    <row r="28" spans="1:31" s="1" customFormat="1" ht="15" customHeight="1">
      <c r="A28" s="5">
        <f t="shared" si="4"/>
        <v>19</v>
      </c>
      <c r="B28" s="58" t="s">
        <v>68</v>
      </c>
      <c r="C28" s="58">
        <v>1</v>
      </c>
      <c r="D28" s="58">
        <v>1</v>
      </c>
      <c r="E28" s="58">
        <v>0</v>
      </c>
      <c r="F28" s="58">
        <v>0</v>
      </c>
      <c r="G28" s="58">
        <v>1</v>
      </c>
      <c r="H28" s="58">
        <v>1</v>
      </c>
      <c r="I28" s="58">
        <v>1</v>
      </c>
      <c r="J28" s="58">
        <v>1</v>
      </c>
      <c r="K28" s="58">
        <v>1</v>
      </c>
      <c r="L28" s="58">
        <v>1</v>
      </c>
      <c r="M28" s="58">
        <v>0</v>
      </c>
      <c r="N28" s="58">
        <v>1</v>
      </c>
      <c r="O28" s="58">
        <v>1</v>
      </c>
      <c r="P28" s="58"/>
      <c r="Q28" s="58"/>
      <c r="R28" s="58"/>
      <c r="S28" s="58"/>
      <c r="T28" s="58"/>
      <c r="U28" s="58"/>
      <c r="V28" s="58"/>
      <c r="W28" s="16"/>
      <c r="X28" s="16"/>
      <c r="Y28" s="16"/>
      <c r="Z28" s="16"/>
      <c r="AA28" s="16"/>
      <c r="AB28" s="16"/>
      <c r="AC28" s="9">
        <f t="shared" si="1"/>
        <v>10</v>
      </c>
      <c r="AD28" s="4">
        <f t="shared" si="2"/>
        <v>0.76923076923076927</v>
      </c>
      <c r="AE28" s="68">
        <f t="shared" si="3"/>
        <v>4</v>
      </c>
    </row>
    <row r="29" spans="1:31" s="1" customFormat="1" ht="15" customHeight="1">
      <c r="A29" s="5">
        <f t="shared" si="4"/>
        <v>20</v>
      </c>
      <c r="B29" s="58" t="s">
        <v>69</v>
      </c>
      <c r="C29" s="58">
        <v>0</v>
      </c>
      <c r="D29" s="58">
        <v>0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0</v>
      </c>
      <c r="L29" s="58">
        <v>0</v>
      </c>
      <c r="M29" s="58">
        <v>1</v>
      </c>
      <c r="N29" s="58">
        <v>1</v>
      </c>
      <c r="O29" s="58">
        <v>0</v>
      </c>
      <c r="P29" s="58"/>
      <c r="Q29" s="58"/>
      <c r="R29" s="58"/>
      <c r="S29" s="58"/>
      <c r="T29" s="58"/>
      <c r="U29" s="58"/>
      <c r="V29" s="58"/>
      <c r="W29" s="16"/>
      <c r="X29" s="16"/>
      <c r="Y29" s="16"/>
      <c r="Z29" s="16"/>
      <c r="AA29" s="16"/>
      <c r="AB29" s="16"/>
      <c r="AC29" s="9">
        <f t="shared" si="1"/>
        <v>8</v>
      </c>
      <c r="AD29" s="4">
        <f t="shared" si="2"/>
        <v>0.61538461538461542</v>
      </c>
      <c r="AE29" s="68">
        <f t="shared" si="3"/>
        <v>3</v>
      </c>
    </row>
    <row r="30" spans="1:31" s="1" customFormat="1" ht="15" customHeight="1">
      <c r="A30" s="5">
        <f t="shared" si="4"/>
        <v>21</v>
      </c>
      <c r="B30" s="58" t="s">
        <v>70</v>
      </c>
      <c r="C30" s="58">
        <v>1</v>
      </c>
      <c r="D30" s="58">
        <v>1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1</v>
      </c>
      <c r="K30" s="58">
        <v>1</v>
      </c>
      <c r="L30" s="58">
        <v>0</v>
      </c>
      <c r="M30" s="58">
        <v>0</v>
      </c>
      <c r="N30" s="58">
        <v>0</v>
      </c>
      <c r="O30" s="58">
        <v>1</v>
      </c>
      <c r="P30" s="58"/>
      <c r="Q30" s="58"/>
      <c r="R30" s="58"/>
      <c r="S30" s="58"/>
      <c r="T30" s="58"/>
      <c r="U30" s="58"/>
      <c r="V30" s="58"/>
      <c r="W30" s="16"/>
      <c r="X30" s="16"/>
      <c r="Y30" s="16"/>
      <c r="Z30" s="16"/>
      <c r="AA30" s="16"/>
      <c r="AB30" s="16"/>
      <c r="AC30" s="9">
        <f t="shared" si="1"/>
        <v>8</v>
      </c>
      <c r="AD30" s="4">
        <f t="shared" si="2"/>
        <v>0.61538461538461542</v>
      </c>
      <c r="AE30" s="68">
        <f t="shared" si="3"/>
        <v>3</v>
      </c>
    </row>
    <row r="31" spans="1:31" s="1" customFormat="1" ht="15" customHeight="1">
      <c r="A31" s="5">
        <v>22</v>
      </c>
      <c r="B31" s="58" t="s">
        <v>71</v>
      </c>
      <c r="C31" s="58">
        <v>1</v>
      </c>
      <c r="D31" s="58">
        <v>1</v>
      </c>
      <c r="E31" s="58">
        <v>1</v>
      </c>
      <c r="F31" s="58">
        <v>0</v>
      </c>
      <c r="G31" s="58">
        <v>1</v>
      </c>
      <c r="H31" s="58">
        <v>0</v>
      </c>
      <c r="I31" s="58">
        <v>1</v>
      </c>
      <c r="J31" s="58">
        <v>1</v>
      </c>
      <c r="K31" s="58">
        <v>1</v>
      </c>
      <c r="L31" s="58">
        <v>1</v>
      </c>
      <c r="M31" s="58">
        <v>1</v>
      </c>
      <c r="N31" s="58">
        <v>0</v>
      </c>
      <c r="O31" s="58">
        <v>1</v>
      </c>
      <c r="P31" s="58"/>
      <c r="Q31" s="58"/>
      <c r="R31" s="58"/>
      <c r="S31" s="58"/>
      <c r="T31" s="58"/>
      <c r="U31" s="58"/>
      <c r="V31" s="58"/>
      <c r="W31" s="16"/>
      <c r="X31" s="16"/>
      <c r="Y31" s="16"/>
      <c r="Z31" s="16"/>
      <c r="AA31" s="16"/>
      <c r="AB31" s="16"/>
      <c r="AC31" s="9">
        <f t="shared" si="1"/>
        <v>10</v>
      </c>
      <c r="AD31" s="4">
        <f t="shared" si="2"/>
        <v>0.76923076923076927</v>
      </c>
      <c r="AE31" s="68">
        <f t="shared" si="3"/>
        <v>4</v>
      </c>
    </row>
    <row r="32" spans="1:31" s="1" customFormat="1" ht="15" customHeight="1">
      <c r="A32" s="5">
        <v>23</v>
      </c>
      <c r="B32" s="58" t="s">
        <v>72</v>
      </c>
      <c r="C32" s="58">
        <v>1</v>
      </c>
      <c r="D32" s="58">
        <v>1</v>
      </c>
      <c r="E32" s="58">
        <v>1</v>
      </c>
      <c r="F32" s="58">
        <v>0</v>
      </c>
      <c r="G32" s="58">
        <v>1</v>
      </c>
      <c r="H32" s="58">
        <v>1</v>
      </c>
      <c r="I32" s="58">
        <v>1</v>
      </c>
      <c r="J32" s="58">
        <v>1</v>
      </c>
      <c r="K32" s="58">
        <v>1</v>
      </c>
      <c r="L32" s="58">
        <v>1</v>
      </c>
      <c r="M32" s="58">
        <v>1</v>
      </c>
      <c r="N32" s="58">
        <v>1</v>
      </c>
      <c r="O32" s="58">
        <v>1</v>
      </c>
      <c r="P32" s="58"/>
      <c r="Q32" s="58"/>
      <c r="R32" s="58"/>
      <c r="S32" s="58"/>
      <c r="T32" s="58"/>
      <c r="U32" s="58"/>
      <c r="V32" s="58"/>
      <c r="W32" s="16"/>
      <c r="X32" s="16"/>
      <c r="Y32" s="16"/>
      <c r="Z32" s="16"/>
      <c r="AA32" s="16"/>
      <c r="AB32" s="16"/>
      <c r="AC32" s="9">
        <f t="shared" si="1"/>
        <v>12</v>
      </c>
      <c r="AD32" s="4">
        <f t="shared" si="2"/>
        <v>0.92307692307692313</v>
      </c>
      <c r="AE32" s="68">
        <f t="shared" si="3"/>
        <v>5</v>
      </c>
    </row>
    <row r="33" spans="1:31" s="1" customFormat="1" ht="15" customHeight="1">
      <c r="A33" s="5">
        <v>24</v>
      </c>
      <c r="B33" s="58" t="s">
        <v>73</v>
      </c>
      <c r="C33" s="58">
        <v>0</v>
      </c>
      <c r="D33" s="58">
        <v>1</v>
      </c>
      <c r="E33" s="58">
        <v>1</v>
      </c>
      <c r="F33" s="58">
        <v>0</v>
      </c>
      <c r="G33" s="58">
        <v>0</v>
      </c>
      <c r="H33" s="58">
        <v>1</v>
      </c>
      <c r="I33" s="58">
        <v>1</v>
      </c>
      <c r="J33" s="58">
        <v>1</v>
      </c>
      <c r="K33" s="58">
        <v>0</v>
      </c>
      <c r="L33" s="58">
        <v>1</v>
      </c>
      <c r="M33" s="58">
        <v>0</v>
      </c>
      <c r="N33" s="58">
        <v>1</v>
      </c>
      <c r="O33" s="58">
        <v>1</v>
      </c>
      <c r="P33" s="58"/>
      <c r="Q33" s="58"/>
      <c r="R33" s="58"/>
      <c r="S33" s="58"/>
      <c r="T33" s="58"/>
      <c r="U33" s="58"/>
      <c r="V33" s="58"/>
      <c r="W33" s="16"/>
      <c r="X33" s="16"/>
      <c r="Y33" s="16"/>
      <c r="Z33" s="16"/>
      <c r="AA33" s="16"/>
      <c r="AB33" s="16"/>
      <c r="AC33" s="9">
        <f t="shared" si="1"/>
        <v>8</v>
      </c>
      <c r="AD33" s="4">
        <f t="shared" si="2"/>
        <v>0.61538461538461542</v>
      </c>
      <c r="AE33" s="68">
        <f t="shared" si="3"/>
        <v>3</v>
      </c>
    </row>
    <row r="34" spans="1:31" s="1" customFormat="1" ht="15" customHeight="1">
      <c r="A34" s="5">
        <v>25</v>
      </c>
      <c r="B34" s="58" t="s">
        <v>74</v>
      </c>
      <c r="C34" s="58">
        <v>1</v>
      </c>
      <c r="D34" s="58">
        <v>1</v>
      </c>
      <c r="E34" s="58">
        <v>1</v>
      </c>
      <c r="F34" s="58">
        <v>1</v>
      </c>
      <c r="G34" s="58">
        <v>1</v>
      </c>
      <c r="H34" s="58">
        <v>1</v>
      </c>
      <c r="I34" s="58">
        <v>1</v>
      </c>
      <c r="J34" s="58">
        <v>1</v>
      </c>
      <c r="K34" s="58">
        <v>0</v>
      </c>
      <c r="L34" s="58">
        <v>0</v>
      </c>
      <c r="M34" s="58">
        <v>1</v>
      </c>
      <c r="N34" s="58">
        <v>0</v>
      </c>
      <c r="O34" s="58">
        <v>1</v>
      </c>
      <c r="P34" s="58"/>
      <c r="Q34" s="58"/>
      <c r="R34" s="58"/>
      <c r="S34" s="58"/>
      <c r="T34" s="58"/>
      <c r="U34" s="58"/>
      <c r="V34" s="58"/>
      <c r="W34" s="16"/>
      <c r="X34" s="16"/>
      <c r="Y34" s="16"/>
      <c r="Z34" s="16"/>
      <c r="AA34" s="16"/>
      <c r="AB34" s="16"/>
      <c r="AC34" s="9">
        <f t="shared" si="1"/>
        <v>10</v>
      </c>
      <c r="AD34" s="4">
        <f t="shared" si="2"/>
        <v>0.76923076923076927</v>
      </c>
      <c r="AE34" s="68">
        <f t="shared" si="3"/>
        <v>4</v>
      </c>
    </row>
    <row r="35" spans="1:31" ht="15" customHeight="1">
      <c r="A35" s="5">
        <v>26</v>
      </c>
      <c r="B35" s="58" t="s">
        <v>75</v>
      </c>
      <c r="C35" s="58">
        <v>1</v>
      </c>
      <c r="D35" s="58">
        <v>0</v>
      </c>
      <c r="E35" s="58">
        <v>0</v>
      </c>
      <c r="F35" s="58">
        <v>1</v>
      </c>
      <c r="G35" s="58">
        <v>1</v>
      </c>
      <c r="H35" s="58">
        <v>1</v>
      </c>
      <c r="I35" s="58">
        <v>0</v>
      </c>
      <c r="J35" s="58">
        <v>0</v>
      </c>
      <c r="K35" s="58">
        <v>1</v>
      </c>
      <c r="L35" s="58">
        <v>0</v>
      </c>
      <c r="M35" s="58">
        <v>1</v>
      </c>
      <c r="N35" s="58">
        <v>1</v>
      </c>
      <c r="O35" s="58">
        <v>1</v>
      </c>
      <c r="P35" s="14"/>
      <c r="Q35" s="14"/>
      <c r="R35" s="14"/>
      <c r="S35" s="14"/>
      <c r="T35" s="14"/>
      <c r="U35" s="14"/>
      <c r="V35" s="14"/>
      <c r="W35" s="16"/>
      <c r="X35" s="16"/>
      <c r="Y35" s="16"/>
      <c r="Z35" s="16"/>
      <c r="AA35" s="16"/>
      <c r="AB35" s="16"/>
      <c r="AC35" s="9">
        <f t="shared" si="1"/>
        <v>8</v>
      </c>
      <c r="AD35" s="4">
        <f t="shared" si="2"/>
        <v>0.61538461538461542</v>
      </c>
      <c r="AE35" s="68">
        <f t="shared" si="3"/>
        <v>3</v>
      </c>
    </row>
    <row r="36" spans="1:31" ht="15" customHeight="1">
      <c r="A36" s="117" t="s">
        <v>3</v>
      </c>
      <c r="B36" s="118"/>
      <c r="C36" s="15">
        <f t="shared" ref="C36:O36" si="5">SUM(C10:C35)</f>
        <v>22</v>
      </c>
      <c r="D36" s="15">
        <f t="shared" si="5"/>
        <v>20</v>
      </c>
      <c r="E36" s="15">
        <f t="shared" si="5"/>
        <v>17</v>
      </c>
      <c r="F36" s="15">
        <f t="shared" si="5"/>
        <v>15</v>
      </c>
      <c r="G36" s="15">
        <f t="shared" si="5"/>
        <v>19</v>
      </c>
      <c r="H36" s="15">
        <f t="shared" si="5"/>
        <v>22</v>
      </c>
      <c r="I36" s="15">
        <f t="shared" si="5"/>
        <v>23</v>
      </c>
      <c r="J36" s="15">
        <f t="shared" si="5"/>
        <v>22</v>
      </c>
      <c r="K36" s="15">
        <f t="shared" si="5"/>
        <v>13</v>
      </c>
      <c r="L36" s="15">
        <f t="shared" si="5"/>
        <v>19</v>
      </c>
      <c r="M36" s="15">
        <f t="shared" si="5"/>
        <v>21</v>
      </c>
      <c r="N36" s="15">
        <f t="shared" si="5"/>
        <v>13</v>
      </c>
      <c r="O36" s="15">
        <f t="shared" si="5"/>
        <v>19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40">
        <f>AVERAGE(AC10:AC35)</f>
        <v>9.4230769230769234</v>
      </c>
      <c r="AD36" s="41">
        <f>AVERAGE(AD10:AD35)</f>
        <v>0.72485207100591731</v>
      </c>
      <c r="AE36" s="42">
        <f>AVERAGE(AE10:AE35)</f>
        <v>3.7307692307692308</v>
      </c>
    </row>
    <row r="37" spans="1:31" ht="16.5" thickBot="1">
      <c r="A37" s="78" t="s">
        <v>8</v>
      </c>
      <c r="B37" s="79"/>
      <c r="C37" s="38">
        <f t="shared" ref="C37:O37" si="6">C36/($W$5*C9)</f>
        <v>0.84615384615384615</v>
      </c>
      <c r="D37" s="38">
        <f t="shared" si="6"/>
        <v>0.76923076923076927</v>
      </c>
      <c r="E37" s="38">
        <f t="shared" si="6"/>
        <v>0.65384615384615385</v>
      </c>
      <c r="F37" s="38">
        <f t="shared" si="6"/>
        <v>0.57692307692307687</v>
      </c>
      <c r="G37" s="38">
        <f t="shared" si="6"/>
        <v>0.73076923076923073</v>
      </c>
      <c r="H37" s="38">
        <f t="shared" si="6"/>
        <v>0.84615384615384615</v>
      </c>
      <c r="I37" s="38">
        <f t="shared" si="6"/>
        <v>0.88461538461538458</v>
      </c>
      <c r="J37" s="38">
        <f t="shared" si="6"/>
        <v>0.84615384615384615</v>
      </c>
      <c r="K37" s="38">
        <f t="shared" si="6"/>
        <v>0.5</v>
      </c>
      <c r="L37" s="38">
        <f t="shared" si="6"/>
        <v>0.73076923076923073</v>
      </c>
      <c r="M37" s="38">
        <f t="shared" si="6"/>
        <v>0.80769230769230771</v>
      </c>
      <c r="N37" s="38">
        <f t="shared" si="6"/>
        <v>0.5</v>
      </c>
      <c r="O37" s="38">
        <f t="shared" si="6"/>
        <v>0.73076923076923073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7"/>
      <c r="AE37" s="8"/>
    </row>
    <row r="38" spans="1:3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1.75" customHeight="1">
      <c r="A39" s="73" t="s">
        <v>14</v>
      </c>
      <c r="B39" s="80"/>
      <c r="C39" s="20">
        <f>U5</f>
        <v>26</v>
      </c>
      <c r="D39" s="73" t="s">
        <v>15</v>
      </c>
      <c r="E39" s="80"/>
      <c r="F39" s="80"/>
      <c r="G39" s="80"/>
      <c r="H39" s="20">
        <f>W5</f>
        <v>26</v>
      </c>
      <c r="I39" s="49"/>
      <c r="J39" s="49"/>
      <c r="K39" s="73"/>
      <c r="L39" s="80"/>
      <c r="M39" s="80"/>
      <c r="N39" s="80"/>
      <c r="O39" s="80"/>
      <c r="P39" s="80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6"/>
      <c r="AD39" s="6"/>
      <c r="AE39" s="6"/>
    </row>
    <row r="40" spans="1:31" ht="30" customHeight="1">
      <c r="A40" s="49" t="s">
        <v>16</v>
      </c>
      <c r="B40" s="50"/>
      <c r="C40" s="20"/>
      <c r="D40" s="49"/>
      <c r="E40" s="50">
        <f>COUNTIF(AD10:AD35,"&gt;=50%")</f>
        <v>26</v>
      </c>
      <c r="F40" s="51" t="s">
        <v>23</v>
      </c>
      <c r="G40" s="81">
        <f>COUNTIF(AD10:AD35,"&gt;=50%")/W5</f>
        <v>1</v>
      </c>
      <c r="H40" s="81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6"/>
      <c r="AD40" s="6"/>
      <c r="AE40" s="6"/>
    </row>
    <row r="41" spans="1:31" ht="15.75">
      <c r="A41" s="49" t="s">
        <v>17</v>
      </c>
      <c r="B41" s="49"/>
      <c r="C41" s="49"/>
      <c r="D41" s="49"/>
      <c r="E41" s="49">
        <f>COUNTIF(AD10:AD35,"&gt;=64%")</f>
        <v>14</v>
      </c>
      <c r="F41" s="52" t="s">
        <v>23</v>
      </c>
      <c r="G41" s="82">
        <f>COUNTIF(AD10:AD35,"&gt;=64%")/W5</f>
        <v>0.53846153846153844</v>
      </c>
      <c r="H41" s="81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1"/>
      <c r="AD41" s="11"/>
      <c r="AE41" s="11"/>
    </row>
    <row r="42" spans="1:31" ht="15.75">
      <c r="A42" s="6" t="s">
        <v>18</v>
      </c>
      <c r="B42" s="49"/>
      <c r="C42" s="49"/>
      <c r="D42" s="49"/>
      <c r="E42" s="49">
        <f>COUNTIF(AD10:AD35,"&gt;=75%")</f>
        <v>14</v>
      </c>
      <c r="F42" s="52" t="s">
        <v>23</v>
      </c>
      <c r="G42" s="82">
        <f>COUNTIF(AD10:AD35,"&gt;=75%")/W5</f>
        <v>0.53846153846153844</v>
      </c>
      <c r="H42" s="81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6"/>
      <c r="AD42" s="6"/>
      <c r="AE42" s="6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"/>
      <c r="AD43" s="6"/>
      <c r="AE43" s="6"/>
    </row>
    <row r="44" spans="1:31" ht="15.75">
      <c r="A44" s="59" t="s">
        <v>19</v>
      </c>
      <c r="B44" s="60"/>
      <c r="C44" s="60"/>
      <c r="D44" s="60"/>
      <c r="E44" s="60"/>
      <c r="F44" s="60"/>
      <c r="G44" s="6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11"/>
      <c r="AD44" s="11"/>
      <c r="AE44" s="11"/>
    </row>
    <row r="45" spans="1:31" ht="15.75">
      <c r="A45" s="73" t="s">
        <v>43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2"/>
      <c r="Y45" s="10"/>
      <c r="Z45" s="10"/>
      <c r="AA45" s="10"/>
      <c r="AB45" s="13"/>
      <c r="AC45" s="23"/>
      <c r="AD45" s="23"/>
      <c r="AE45" s="6"/>
    </row>
    <row r="46" spans="1:31" ht="15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2"/>
      <c r="Y46" s="10"/>
      <c r="Z46" s="10"/>
      <c r="AA46" s="10"/>
      <c r="AB46" s="10"/>
      <c r="AC46" s="23"/>
      <c r="AD46" s="23"/>
      <c r="AE46" s="6"/>
    </row>
    <row r="47" spans="1:31" ht="15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2"/>
      <c r="Y47" s="10"/>
      <c r="Z47" s="10"/>
      <c r="AA47" s="10"/>
      <c r="AB47" s="10"/>
      <c r="AC47" s="23"/>
      <c r="AD47" s="23"/>
      <c r="AE47" s="6"/>
    </row>
    <row r="48" spans="1:31" ht="15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2"/>
      <c r="Y48" s="2"/>
      <c r="Z48" s="2"/>
      <c r="AA48" s="2"/>
      <c r="AB48" s="2"/>
    </row>
    <row r="49" spans="1:28" ht="15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2"/>
      <c r="Y49" s="2"/>
      <c r="Z49" s="2"/>
      <c r="AA49" s="2"/>
      <c r="AB49" s="2"/>
    </row>
    <row r="50" spans="1:28" ht="15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2"/>
      <c r="Y50" s="2"/>
      <c r="Z50" s="2"/>
      <c r="AA50" s="2"/>
      <c r="AB50" s="2"/>
    </row>
    <row r="51" spans="1:28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43"/>
      <c r="Y51" s="43"/>
      <c r="Z51" s="43"/>
      <c r="AA51" s="43"/>
      <c r="AB51" s="43"/>
    </row>
  </sheetData>
  <mergeCells count="44">
    <mergeCell ref="G40:H40"/>
    <mergeCell ref="G41:H41"/>
    <mergeCell ref="G42:H42"/>
    <mergeCell ref="A45:W45"/>
    <mergeCell ref="AC7:AC8"/>
    <mergeCell ref="A36:B36"/>
    <mergeCell ref="A37:B37"/>
    <mergeCell ref="A39:B39"/>
    <mergeCell ref="D39:G39"/>
    <mergeCell ref="K39:P39"/>
    <mergeCell ref="U5:V5"/>
    <mergeCell ref="W5:X5"/>
    <mergeCell ref="A6:B6"/>
    <mergeCell ref="AD7:AD8"/>
    <mergeCell ref="AE7:AE8"/>
    <mergeCell ref="A7:A8"/>
    <mergeCell ref="B7:B8"/>
    <mergeCell ref="J4:L4"/>
    <mergeCell ref="M4:O4"/>
    <mergeCell ref="P4:R4"/>
    <mergeCell ref="A5:D5"/>
    <mergeCell ref="E5:F5"/>
    <mergeCell ref="A1:AE1"/>
    <mergeCell ref="A2:AE2"/>
    <mergeCell ref="A3:D3"/>
    <mergeCell ref="E3:R3"/>
    <mergeCell ref="U3:V4"/>
    <mergeCell ref="W3:X4"/>
    <mergeCell ref="Y3:Y4"/>
    <mergeCell ref="Z3:Z4"/>
    <mergeCell ref="AA3:AA4"/>
    <mergeCell ref="AB3:AB4"/>
    <mergeCell ref="AC3:AC4"/>
    <mergeCell ref="AD3:AD4"/>
    <mergeCell ref="AE3:AE4"/>
    <mergeCell ref="A4:D4"/>
    <mergeCell ref="E4:F4"/>
    <mergeCell ref="G4:I4"/>
    <mergeCell ref="A51:W51"/>
    <mergeCell ref="A46:W46"/>
    <mergeCell ref="A47:W47"/>
    <mergeCell ref="A48:W48"/>
    <mergeCell ref="A49:W49"/>
    <mergeCell ref="A50:W50"/>
  </mergeCells>
  <pageMargins left="1" right="1" top="1" bottom="1" header="0.5" footer="0.5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7а</vt:lpstr>
      <vt:lpstr>7б</vt:lpstr>
      <vt:lpstr>Лист2</vt:lpstr>
      <vt:lpstr>'7а'!Область_печати</vt:lpstr>
      <vt:lpstr>'7б'!Область_печати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Ученик</cp:lastModifiedBy>
  <cp:lastPrinted>2019-06-04T00:42:42Z</cp:lastPrinted>
  <dcterms:created xsi:type="dcterms:W3CDTF">2012-09-06T14:18:27Z</dcterms:created>
  <dcterms:modified xsi:type="dcterms:W3CDTF">2019-10-01T03:26:08Z</dcterms:modified>
</cp:coreProperties>
</file>