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510" windowHeight="8010" activeTab="0"/>
  </bookViews>
  <sheets>
    <sheet name="анализ" sheetId="1" r:id="rId1"/>
  </sheets>
  <definedNames>
    <definedName name="_xlnm.Print_Area" localSheetId="0">'анализ'!$A$1:$AE$35</definedName>
  </definedNames>
  <calcPr fullCalcOnLoad="1"/>
</workbook>
</file>

<file path=xl/sharedStrings.xml><?xml version="1.0" encoding="utf-8"?>
<sst xmlns="http://schemas.openxmlformats.org/spreadsheetml/2006/main" count="88" uniqueCount="82">
  <si>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</si>
  <si>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</si>
  <si>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</si>
  <si>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</si>
  <si>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</si>
  <si>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 val="single"/>
        <sz val="12"/>
        <color indexed="8"/>
        <rFont val="Times New Roman"/>
        <family val="1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</si>
  <si>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</si>
  <si>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</si>
  <si>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</si>
  <si>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</si>
  <si>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</si>
  <si>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</si>
  <si>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</si>
  <si>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</si>
  <si>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</si>
  <si>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</si>
  <si>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</si>
  <si>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</si>
  <si>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</si>
  <si>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</si>
  <si>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</si>
  <si>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</si>
  <si>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</si>
  <si>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</si>
  <si>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</si>
  <si>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</si>
  <si>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</si>
  <si>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</si>
  <si>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</si>
  <si>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</si>
  <si>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Квалификационная категория </t>
    </r>
    <r>
      <rPr>
        <i/>
        <u val="single"/>
        <sz val="12"/>
        <color indexed="10"/>
        <rFont val="Times New Roman"/>
        <family val="1"/>
      </rPr>
      <t>первая</t>
    </r>
  </si>
  <si>
    <t>Правописание проверяемых гласных в корне слова</t>
  </si>
  <si>
    <t>Правописание непроверяемых гласных в корне слова</t>
  </si>
  <si>
    <t>Правописание непроизносимых согласных в корне слова</t>
  </si>
  <si>
    <t>Правописание о/ё после шипящих и ц</t>
  </si>
  <si>
    <t>Правописание приставок на -з, -с</t>
  </si>
  <si>
    <t>Правописание приставок при-, пре-</t>
  </si>
  <si>
    <t>Правописание Н-НН в прилагательных</t>
  </si>
  <si>
    <t>Правописание сложных им.прил.</t>
  </si>
  <si>
    <t>Правописание падежных окончаний им.сущ.</t>
  </si>
  <si>
    <t>Правописание окончаний им.прил.</t>
  </si>
  <si>
    <t>Правописание НЕ с местоимениями</t>
  </si>
  <si>
    <t>Правописание НЕ в наречиях на -о, -е</t>
  </si>
  <si>
    <t>Правописание наречий, образованных от имён существительных</t>
  </si>
  <si>
    <t>Правописание союзов</t>
  </si>
  <si>
    <t>Знаки препинания в предложениях с деепричастным оборотом</t>
  </si>
  <si>
    <t>Знаки препинания в предложениях с причастным оборотом</t>
  </si>
  <si>
    <t>Знаки препинания в предложениях с однородными членами</t>
  </si>
  <si>
    <t>Знаки препинания в СПП</t>
  </si>
  <si>
    <t>Морфемный разбор слова</t>
  </si>
  <si>
    <t>Морфологический разбор слова</t>
  </si>
  <si>
    <t>Синтаксический разбор предложения</t>
  </si>
  <si>
    <t>Правописание чередующихся гласных в корне слова</t>
  </si>
  <si>
    <t xml:space="preserve">Правописание суффиксов ива/ева </t>
  </si>
  <si>
    <t>Аминджанова Мижгона</t>
  </si>
  <si>
    <t>Борблик Анастасия</t>
  </si>
  <si>
    <t>Борзиева Малика</t>
  </si>
  <si>
    <t>Букатина Полина</t>
  </si>
  <si>
    <t>Васильева Милена</t>
  </si>
  <si>
    <t>Ватолин Никита</t>
  </si>
  <si>
    <t>Гайдамака Виктория</t>
  </si>
  <si>
    <t>Ганиева Азиза</t>
  </si>
  <si>
    <t>Есенеев Эльдар</t>
  </si>
  <si>
    <t>Иванова Ангелина</t>
  </si>
  <si>
    <t>Игина Екатерина</t>
  </si>
  <si>
    <t>Климина Мария</t>
  </si>
  <si>
    <t>Леднёва Софья</t>
  </si>
  <si>
    <t>Назарова Лола</t>
  </si>
  <si>
    <t>Непряхин Иван</t>
  </si>
  <si>
    <t>Никифоров Артём</t>
  </si>
  <si>
    <t>Печерин Алексей</t>
  </si>
  <si>
    <t>Попов Андрей</t>
  </si>
  <si>
    <t>Пятниченко Дана</t>
  </si>
  <si>
    <t>Рассказова Яна</t>
  </si>
  <si>
    <t>Салимов Искандер</t>
  </si>
  <si>
    <t>Слепцова Екатерина</t>
  </si>
  <si>
    <t>Созонов Илья</t>
  </si>
  <si>
    <t>Устюжанина Александра</t>
  </si>
  <si>
    <t>Правописание  Н-НН в суффиксах причастий и отглагольных прил-х</t>
  </si>
  <si>
    <t>входной контрольной работы по русскому за 2019-2020 уч. год 8А класса</t>
  </si>
  <si>
    <t>Учитель Хлопова Елена Георгиевна</t>
  </si>
  <si>
    <t>Правописание  Н-НН в суффиксах причастий и отглагольных прил-х - 25%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</si>
</sst>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4"/>
      <color indexed="10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9.45"/>
      <color indexed="12"/>
      <name val="Calibri"/>
      <family val="2"/>
    </font>
    <font>
      <u val="single"/>
      <sz val="9.45"/>
      <color indexed="36"/>
      <name val="Calibri"/>
      <family val="2"/>
    </font>
    <font>
      <i/>
      <u val="single"/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2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9" fontId="5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32" borderId="14" xfId="0" applyNumberFormat="1" applyFont="1" applyFill="1" applyBorder="1" applyAlignment="1">
      <alignment horizontal="center" vertical="center"/>
    </xf>
    <xf numFmtId="1" fontId="16" fillId="32" borderId="15" xfId="0" applyNumberFormat="1" applyFont="1" applyFill="1" applyBorder="1" applyAlignment="1">
      <alignment horizontal="center" vertical="center"/>
    </xf>
    <xf numFmtId="1" fontId="16" fillId="32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7" fillId="0" borderId="10" xfId="5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9" fontId="57" fillId="0" borderId="16" xfId="0" applyNumberFormat="1" applyFont="1" applyFill="1" applyBorder="1" applyAlignment="1">
      <alignment horizontal="center" vertical="center" wrapText="1"/>
    </xf>
    <xf numFmtId="9" fontId="18" fillId="0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0" borderId="10" xfId="0" applyFont="1" applyBorder="1" applyAlignment="1">
      <alignment textRotation="90"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9" fontId="18" fillId="0" borderId="16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/>
    </xf>
    <xf numFmtId="0" fontId="17" fillId="0" borderId="26" xfId="0" applyFont="1" applyBorder="1" applyAlignment="1">
      <alignment/>
    </xf>
    <xf numFmtId="0" fontId="4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1"/>
  <sheetViews>
    <sheetView tabSelected="1" zoomScale="85" zoomScaleNormal="85" zoomScalePageLayoutView="0" workbookViewId="0" topLeftCell="A1">
      <selection activeCell="V38" sqref="V38"/>
    </sheetView>
  </sheetViews>
  <sheetFormatPr defaultColWidth="9.140625" defaultRowHeight="15"/>
  <cols>
    <col min="1" max="1" width="4.421875" style="0" customWidth="1"/>
    <col min="2" max="2" width="24.7109375" style="0" customWidth="1"/>
    <col min="3" max="17" width="5.8515625" style="0" customWidth="1"/>
    <col min="18" max="18" width="7.28125" style="0" customWidth="1"/>
    <col min="19" max="20" width="5.8515625" style="0" customWidth="1"/>
    <col min="21" max="21" width="5.7109375" style="0" customWidth="1"/>
    <col min="22" max="22" width="5.57421875" style="0" customWidth="1"/>
    <col min="23" max="23" width="4.7109375" style="0" customWidth="1"/>
    <col min="24" max="24" width="5.00390625" style="0" customWidth="1"/>
    <col min="25" max="25" width="4.8515625" style="0" customWidth="1"/>
    <col min="26" max="26" width="5.28125" style="0" customWidth="1"/>
    <col min="27" max="28" width="5.421875" style="0" customWidth="1"/>
    <col min="29" max="29" width="8.7109375" style="0" customWidth="1"/>
    <col min="30" max="30" width="9.7109375" style="0" customWidth="1"/>
  </cols>
  <sheetData>
    <row r="1" spans="1:31" s="3" customFormat="1" ht="16.5" customHeight="1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31.5" customHeight="1">
      <c r="A2" s="88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28.5" customHeight="1">
      <c r="A3" s="62" t="s">
        <v>80</v>
      </c>
      <c r="B3" s="63"/>
      <c r="C3" s="63"/>
      <c r="D3" s="63"/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31"/>
      <c r="T3" s="19"/>
      <c r="U3" s="58" t="s">
        <v>13</v>
      </c>
      <c r="V3" s="57"/>
      <c r="W3" s="90" t="s">
        <v>6</v>
      </c>
      <c r="X3" s="90"/>
      <c r="Y3" s="91">
        <v>5</v>
      </c>
      <c r="Z3" s="58">
        <v>4</v>
      </c>
      <c r="AA3" s="58">
        <v>3</v>
      </c>
      <c r="AB3" s="58">
        <v>2</v>
      </c>
      <c r="AC3" s="57" t="s">
        <v>12</v>
      </c>
      <c r="AD3" s="57" t="s">
        <v>11</v>
      </c>
      <c r="AE3" s="58" t="s">
        <v>7</v>
      </c>
    </row>
    <row r="4" spans="1:31" ht="21.75" customHeight="1">
      <c r="A4" s="93" t="s">
        <v>5</v>
      </c>
      <c r="B4" s="94"/>
      <c r="C4" s="94"/>
      <c r="D4" s="94"/>
      <c r="E4" s="64" t="s">
        <v>28</v>
      </c>
      <c r="F4" s="65"/>
      <c r="G4" s="72" t="s">
        <v>24</v>
      </c>
      <c r="H4" s="72"/>
      <c r="I4" s="73"/>
      <c r="J4" s="71" t="s">
        <v>25</v>
      </c>
      <c r="K4" s="72"/>
      <c r="L4" s="73"/>
      <c r="M4" s="71" t="s">
        <v>26</v>
      </c>
      <c r="N4" s="72"/>
      <c r="O4" s="73"/>
      <c r="P4" s="71" t="s">
        <v>27</v>
      </c>
      <c r="Q4" s="72"/>
      <c r="R4" s="72"/>
      <c r="S4" s="32"/>
      <c r="T4" s="25"/>
      <c r="U4" s="57"/>
      <c r="V4" s="57"/>
      <c r="W4" s="90"/>
      <c r="X4" s="90"/>
      <c r="Y4" s="92"/>
      <c r="Z4" s="58"/>
      <c r="AA4" s="58"/>
      <c r="AB4" s="58"/>
      <c r="AC4" s="57"/>
      <c r="AD4" s="57"/>
      <c r="AE4" s="58"/>
    </row>
    <row r="5" spans="1:31" ht="36" customHeight="1">
      <c r="A5" s="62" t="s">
        <v>30</v>
      </c>
      <c r="B5" s="63"/>
      <c r="C5" s="63"/>
      <c r="D5" s="63"/>
      <c r="E5" s="66" t="s">
        <v>29</v>
      </c>
      <c r="F5" s="67"/>
      <c r="G5" s="38">
        <v>30</v>
      </c>
      <c r="H5" s="39" t="s">
        <v>22</v>
      </c>
      <c r="I5" s="40">
        <v>27</v>
      </c>
      <c r="J5" s="41">
        <v>26</v>
      </c>
      <c r="K5" s="39" t="s">
        <v>22</v>
      </c>
      <c r="L5" s="40">
        <v>21</v>
      </c>
      <c r="M5" s="41">
        <v>20</v>
      </c>
      <c r="N5" s="39" t="s">
        <v>22</v>
      </c>
      <c r="O5" s="40">
        <v>15</v>
      </c>
      <c r="P5" s="41">
        <v>14</v>
      </c>
      <c r="Q5" s="39" t="s">
        <v>22</v>
      </c>
      <c r="R5" s="42">
        <v>0</v>
      </c>
      <c r="S5" s="31"/>
      <c r="T5" s="19"/>
      <c r="U5" s="59">
        <v>24</v>
      </c>
      <c r="V5" s="60"/>
      <c r="W5" s="60">
        <v>24</v>
      </c>
      <c r="X5" s="60"/>
      <c r="Y5" s="12">
        <f>COUNTIF(AE10:AE33,5)</f>
        <v>5</v>
      </c>
      <c r="Z5" s="12">
        <f>COUNTIF(AE10:AE33,4)</f>
        <v>13</v>
      </c>
      <c r="AA5" s="12">
        <f>COUNTIF(AE10:AE33,3)</f>
        <v>4</v>
      </c>
      <c r="AB5" s="12">
        <f>COUNTIF(AE10:AE33,2)</f>
        <v>2</v>
      </c>
      <c r="AC5" s="37">
        <f>(Y5*Y3+Z5*Z3+AA5*AA3+AB5*AB3)/W5</f>
        <v>3.875</v>
      </c>
      <c r="AD5" s="33">
        <f>(Y5+Z5+AA5)/W5</f>
        <v>0.9166666666666666</v>
      </c>
      <c r="AE5" s="13">
        <f>(Y5+Z5)/W5</f>
        <v>0.75</v>
      </c>
    </row>
    <row r="6" spans="1:31" ht="30" customHeight="1" thickBot="1">
      <c r="A6" s="74" t="s">
        <v>21</v>
      </c>
      <c r="B6" s="75"/>
      <c r="C6" s="14">
        <f>AC9</f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76" t="s">
        <v>1</v>
      </c>
      <c r="B7" s="78" t="s">
        <v>9</v>
      </c>
      <c r="C7" s="49" t="s">
        <v>31</v>
      </c>
      <c r="D7" s="50" t="s">
        <v>32</v>
      </c>
      <c r="E7" s="50" t="s">
        <v>52</v>
      </c>
      <c r="F7" s="50" t="s">
        <v>33</v>
      </c>
      <c r="G7" s="50" t="s">
        <v>34</v>
      </c>
      <c r="H7" s="50" t="s">
        <v>35</v>
      </c>
      <c r="I7" s="50" t="s">
        <v>36</v>
      </c>
      <c r="J7" s="50" t="s">
        <v>53</v>
      </c>
      <c r="K7" s="50" t="s">
        <v>37</v>
      </c>
      <c r="L7" s="50" t="s">
        <v>78</v>
      </c>
      <c r="M7" s="50" t="s">
        <v>38</v>
      </c>
      <c r="N7" s="50" t="s">
        <v>39</v>
      </c>
      <c r="O7" s="50" t="s">
        <v>40</v>
      </c>
      <c r="P7" s="50" t="s">
        <v>41</v>
      </c>
      <c r="Q7" s="50" t="s">
        <v>42</v>
      </c>
      <c r="R7" s="50" t="s">
        <v>43</v>
      </c>
      <c r="S7" s="50" t="s">
        <v>44</v>
      </c>
      <c r="T7" s="50" t="s">
        <v>45</v>
      </c>
      <c r="U7" s="51" t="s">
        <v>46</v>
      </c>
      <c r="V7" s="26" t="s">
        <v>47</v>
      </c>
      <c r="W7" s="27" t="s">
        <v>48</v>
      </c>
      <c r="X7" s="28" t="s">
        <v>49</v>
      </c>
      <c r="Y7" s="28" t="s">
        <v>50</v>
      </c>
      <c r="Z7" s="28" t="s">
        <v>51</v>
      </c>
      <c r="AA7" s="28"/>
      <c r="AB7" s="28"/>
      <c r="AC7" s="80" t="s">
        <v>10</v>
      </c>
      <c r="AD7" s="80" t="s">
        <v>2</v>
      </c>
      <c r="AE7" s="83" t="s">
        <v>0</v>
      </c>
      <c r="AJ7" s="1"/>
    </row>
    <row r="8" spans="1:36" ht="16.5" customHeight="1">
      <c r="A8" s="77"/>
      <c r="B8" s="79"/>
      <c r="C8" s="23">
        <v>1</v>
      </c>
      <c r="D8" s="23">
        <f>C8+1</f>
        <v>2</v>
      </c>
      <c r="E8" s="23">
        <f aca="true" t="shared" si="0" ref="E8:K8">D8+1</f>
        <v>3</v>
      </c>
      <c r="F8" s="23">
        <f t="shared" si="0"/>
        <v>4</v>
      </c>
      <c r="G8" s="23">
        <f t="shared" si="0"/>
        <v>5</v>
      </c>
      <c r="H8" s="23">
        <f t="shared" si="0"/>
        <v>6</v>
      </c>
      <c r="I8" s="23">
        <f t="shared" si="0"/>
        <v>7</v>
      </c>
      <c r="J8" s="23">
        <f t="shared" si="0"/>
        <v>8</v>
      </c>
      <c r="K8" s="23">
        <f t="shared" si="0"/>
        <v>9</v>
      </c>
      <c r="L8" s="23">
        <f aca="true" t="shared" si="1" ref="L8:AB8">K8+1</f>
        <v>10</v>
      </c>
      <c r="M8" s="23">
        <f t="shared" si="1"/>
        <v>11</v>
      </c>
      <c r="N8" s="23">
        <f t="shared" si="1"/>
        <v>12</v>
      </c>
      <c r="O8" s="23">
        <f t="shared" si="1"/>
        <v>13</v>
      </c>
      <c r="P8" s="23">
        <f t="shared" si="1"/>
        <v>14</v>
      </c>
      <c r="Q8" s="23">
        <f t="shared" si="1"/>
        <v>15</v>
      </c>
      <c r="R8" s="23">
        <f t="shared" si="1"/>
        <v>16</v>
      </c>
      <c r="S8" s="23">
        <f t="shared" si="1"/>
        <v>17</v>
      </c>
      <c r="T8" s="23">
        <f t="shared" si="1"/>
        <v>18</v>
      </c>
      <c r="U8" s="23">
        <f t="shared" si="1"/>
        <v>19</v>
      </c>
      <c r="V8" s="29">
        <f t="shared" si="1"/>
        <v>20</v>
      </c>
      <c r="W8" s="29">
        <f t="shared" si="1"/>
        <v>21</v>
      </c>
      <c r="X8" s="29">
        <f t="shared" si="1"/>
        <v>22</v>
      </c>
      <c r="Y8" s="29">
        <f t="shared" si="1"/>
        <v>23</v>
      </c>
      <c r="Z8" s="29">
        <f t="shared" si="1"/>
        <v>24</v>
      </c>
      <c r="AA8" s="29">
        <f t="shared" si="1"/>
        <v>25</v>
      </c>
      <c r="AB8" s="29">
        <f t="shared" si="1"/>
        <v>26</v>
      </c>
      <c r="AC8" s="79"/>
      <c r="AD8" s="79"/>
      <c r="AE8" s="84"/>
      <c r="AJ8" s="1"/>
    </row>
    <row r="9" spans="1:36" ht="30" customHeight="1">
      <c r="A9" s="22"/>
      <c r="B9" s="23" t="s">
        <v>20</v>
      </c>
      <c r="C9" s="30">
        <v>1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0">
        <v>1</v>
      </c>
      <c r="S9" s="30">
        <v>1</v>
      </c>
      <c r="T9" s="30">
        <v>1</v>
      </c>
      <c r="U9" s="30">
        <v>1</v>
      </c>
      <c r="V9" s="30">
        <v>1</v>
      </c>
      <c r="W9" s="30">
        <v>1</v>
      </c>
      <c r="X9" s="30">
        <v>3</v>
      </c>
      <c r="Y9" s="30">
        <v>3</v>
      </c>
      <c r="Z9" s="30">
        <v>3</v>
      </c>
      <c r="AA9" s="30"/>
      <c r="AB9" s="30"/>
      <c r="AC9" s="23">
        <f>SUM(C9:AB9)</f>
        <v>30</v>
      </c>
      <c r="AD9" s="23"/>
      <c r="AE9" s="24"/>
      <c r="AJ9" s="1"/>
    </row>
    <row r="10" spans="1:31" ht="15" customHeight="1">
      <c r="A10" s="5">
        <f>A9+1</f>
        <v>1</v>
      </c>
      <c r="B10" s="52" t="s">
        <v>54</v>
      </c>
      <c r="C10" s="44">
        <v>1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</v>
      </c>
      <c r="M10" s="44">
        <v>1</v>
      </c>
      <c r="N10" s="44">
        <v>1</v>
      </c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54">
        <v>1</v>
      </c>
      <c r="W10" s="54">
        <v>1</v>
      </c>
      <c r="X10" s="54">
        <v>3</v>
      </c>
      <c r="Y10" s="55">
        <v>2</v>
      </c>
      <c r="Z10" s="55">
        <v>2</v>
      </c>
      <c r="AA10" s="55"/>
      <c r="AB10" s="55"/>
      <c r="AC10" s="56">
        <f>SUM(C10:AB10)</f>
        <v>27</v>
      </c>
      <c r="AD10" s="4">
        <f>AC10/$C$6</f>
        <v>0.9</v>
      </c>
      <c r="AE10" s="8">
        <f>IF(AC10&gt;$I$5,5,IF(AC10&gt;=$L$5,4,IF(AC10&gt;=$O$5,3,2)))</f>
        <v>4</v>
      </c>
    </row>
    <row r="11" spans="1:31" ht="15" customHeight="1">
      <c r="A11" s="5">
        <f aca="true" t="shared" si="2" ref="A11:A30">A10+1</f>
        <v>2</v>
      </c>
      <c r="B11" s="52" t="s">
        <v>55</v>
      </c>
      <c r="C11" s="44">
        <v>1</v>
      </c>
      <c r="D11" s="44">
        <v>1</v>
      </c>
      <c r="E11" s="44">
        <v>1</v>
      </c>
      <c r="F11" s="44">
        <v>1</v>
      </c>
      <c r="G11" s="44">
        <v>0</v>
      </c>
      <c r="H11" s="44">
        <v>1</v>
      </c>
      <c r="I11" s="44">
        <v>1</v>
      </c>
      <c r="J11" s="44">
        <v>1</v>
      </c>
      <c r="K11" s="44">
        <v>1</v>
      </c>
      <c r="L11" s="44">
        <v>0</v>
      </c>
      <c r="M11" s="44">
        <v>1</v>
      </c>
      <c r="N11" s="44">
        <v>1</v>
      </c>
      <c r="O11" s="44">
        <v>1</v>
      </c>
      <c r="P11" s="44">
        <v>1</v>
      </c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54">
        <v>1</v>
      </c>
      <c r="W11" s="54">
        <v>1</v>
      </c>
      <c r="X11" s="54">
        <v>2</v>
      </c>
      <c r="Y11" s="55">
        <v>2</v>
      </c>
      <c r="Z11" s="55">
        <v>3</v>
      </c>
      <c r="AA11" s="55"/>
      <c r="AB11" s="55"/>
      <c r="AC11" s="56">
        <f aca="true" t="shared" si="3" ref="AC11:AC34">SUM(C11:AB11)</f>
        <v>26</v>
      </c>
      <c r="AD11" s="4">
        <f aca="true" t="shared" si="4" ref="AD11:AD33">AC11/$C$6</f>
        <v>0.8666666666666667</v>
      </c>
      <c r="AE11" s="8">
        <f aca="true" t="shared" si="5" ref="AE11:AE33">IF(AC11&gt;$I$5,5,IF(AC11&gt;=$L$5,4,IF(AC11&gt;=$O$5,3,2)))</f>
        <v>4</v>
      </c>
    </row>
    <row r="12" spans="1:31" ht="15" customHeight="1">
      <c r="A12" s="5">
        <f t="shared" si="2"/>
        <v>3</v>
      </c>
      <c r="B12" s="52" t="s">
        <v>56</v>
      </c>
      <c r="C12" s="44">
        <v>1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</v>
      </c>
      <c r="M12" s="44">
        <v>1</v>
      </c>
      <c r="N12" s="44">
        <v>1</v>
      </c>
      <c r="O12" s="44">
        <v>1</v>
      </c>
      <c r="P12" s="44">
        <v>1</v>
      </c>
      <c r="Q12" s="44">
        <v>1</v>
      </c>
      <c r="R12" s="44">
        <v>1</v>
      </c>
      <c r="S12" s="44">
        <v>1</v>
      </c>
      <c r="T12" s="44">
        <v>1</v>
      </c>
      <c r="U12" s="44">
        <v>1</v>
      </c>
      <c r="V12" s="54">
        <v>1</v>
      </c>
      <c r="W12" s="54">
        <v>1</v>
      </c>
      <c r="X12" s="54">
        <v>3</v>
      </c>
      <c r="Y12" s="55">
        <v>3</v>
      </c>
      <c r="Z12" s="55">
        <v>2</v>
      </c>
      <c r="AA12" s="55"/>
      <c r="AB12" s="55"/>
      <c r="AC12" s="56">
        <f t="shared" si="3"/>
        <v>28</v>
      </c>
      <c r="AD12" s="4">
        <f t="shared" si="4"/>
        <v>0.9333333333333333</v>
      </c>
      <c r="AE12" s="8">
        <f t="shared" si="5"/>
        <v>5</v>
      </c>
    </row>
    <row r="13" spans="1:31" ht="15" customHeight="1">
      <c r="A13" s="5">
        <f t="shared" si="2"/>
        <v>4</v>
      </c>
      <c r="B13" s="52" t="s">
        <v>57</v>
      </c>
      <c r="C13" s="44">
        <v>1</v>
      </c>
      <c r="D13" s="44">
        <v>0</v>
      </c>
      <c r="E13" s="44">
        <v>0</v>
      </c>
      <c r="F13" s="44">
        <v>1</v>
      </c>
      <c r="G13" s="44">
        <v>0</v>
      </c>
      <c r="H13" s="44">
        <v>1</v>
      </c>
      <c r="I13" s="44">
        <v>1</v>
      </c>
      <c r="J13" s="44">
        <v>1</v>
      </c>
      <c r="K13" s="44">
        <v>1</v>
      </c>
      <c r="L13" s="44">
        <v>0</v>
      </c>
      <c r="M13" s="44">
        <v>1</v>
      </c>
      <c r="N13" s="44">
        <v>1</v>
      </c>
      <c r="O13" s="44">
        <v>1</v>
      </c>
      <c r="P13" s="44">
        <v>1</v>
      </c>
      <c r="Q13" s="44">
        <v>1</v>
      </c>
      <c r="R13" s="44">
        <v>0</v>
      </c>
      <c r="S13" s="44">
        <v>1</v>
      </c>
      <c r="T13" s="44">
        <v>0</v>
      </c>
      <c r="U13" s="44">
        <v>0</v>
      </c>
      <c r="V13" s="54">
        <v>1</v>
      </c>
      <c r="W13" s="54">
        <v>0</v>
      </c>
      <c r="X13" s="54">
        <v>1</v>
      </c>
      <c r="Y13" s="55">
        <v>1</v>
      </c>
      <c r="Z13" s="55">
        <v>1</v>
      </c>
      <c r="AA13" s="55"/>
      <c r="AB13" s="55"/>
      <c r="AC13" s="56">
        <f t="shared" si="3"/>
        <v>16</v>
      </c>
      <c r="AD13" s="4">
        <f t="shared" si="4"/>
        <v>0.5333333333333333</v>
      </c>
      <c r="AE13" s="8">
        <f t="shared" si="5"/>
        <v>3</v>
      </c>
    </row>
    <row r="14" spans="1:31" ht="15" customHeight="1">
      <c r="A14" s="5">
        <f t="shared" si="2"/>
        <v>5</v>
      </c>
      <c r="B14" s="52" t="s">
        <v>58</v>
      </c>
      <c r="C14" s="44">
        <v>1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0</v>
      </c>
      <c r="M14" s="44">
        <v>1</v>
      </c>
      <c r="N14" s="44">
        <v>1</v>
      </c>
      <c r="O14" s="44">
        <v>1</v>
      </c>
      <c r="P14" s="44">
        <v>1</v>
      </c>
      <c r="Q14" s="44">
        <v>1</v>
      </c>
      <c r="R14" s="44">
        <v>1</v>
      </c>
      <c r="S14" s="44">
        <v>1</v>
      </c>
      <c r="T14" s="44">
        <v>1</v>
      </c>
      <c r="U14" s="44">
        <v>1</v>
      </c>
      <c r="V14" s="54">
        <v>1</v>
      </c>
      <c r="W14" s="54">
        <v>1</v>
      </c>
      <c r="X14" s="54">
        <v>1</v>
      </c>
      <c r="Y14" s="55">
        <v>2</v>
      </c>
      <c r="Z14" s="55">
        <v>2</v>
      </c>
      <c r="AA14" s="55"/>
      <c r="AB14" s="55"/>
      <c r="AC14" s="56">
        <f t="shared" si="3"/>
        <v>25</v>
      </c>
      <c r="AD14" s="4">
        <f t="shared" si="4"/>
        <v>0.8333333333333334</v>
      </c>
      <c r="AE14" s="8">
        <f t="shared" si="5"/>
        <v>4</v>
      </c>
    </row>
    <row r="15" spans="1:31" ht="15" customHeight="1">
      <c r="A15" s="5">
        <f t="shared" si="2"/>
        <v>6</v>
      </c>
      <c r="B15" s="53" t="s">
        <v>59</v>
      </c>
      <c r="C15" s="44">
        <v>1</v>
      </c>
      <c r="D15" s="44">
        <v>1</v>
      </c>
      <c r="E15" s="44">
        <v>0</v>
      </c>
      <c r="F15" s="44">
        <v>0</v>
      </c>
      <c r="G15" s="44">
        <v>0</v>
      </c>
      <c r="H15" s="44">
        <v>0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</v>
      </c>
      <c r="P15" s="44">
        <v>1</v>
      </c>
      <c r="Q15" s="44">
        <v>1</v>
      </c>
      <c r="R15" s="44">
        <v>1</v>
      </c>
      <c r="S15" s="44">
        <v>1</v>
      </c>
      <c r="T15" s="44">
        <v>0</v>
      </c>
      <c r="U15" s="44">
        <v>0</v>
      </c>
      <c r="V15" s="54">
        <v>1</v>
      </c>
      <c r="W15" s="54">
        <v>1</v>
      </c>
      <c r="X15" s="54">
        <v>3</v>
      </c>
      <c r="Y15" s="55">
        <v>0</v>
      </c>
      <c r="Z15" s="55">
        <v>0</v>
      </c>
      <c r="AA15" s="55"/>
      <c r="AB15" s="55"/>
      <c r="AC15" s="56">
        <f t="shared" si="3"/>
        <v>17</v>
      </c>
      <c r="AD15" s="4">
        <f t="shared" si="4"/>
        <v>0.5666666666666667</v>
      </c>
      <c r="AE15" s="8">
        <f t="shared" si="5"/>
        <v>3</v>
      </c>
    </row>
    <row r="16" spans="1:31" ht="15" customHeight="1">
      <c r="A16" s="5">
        <f t="shared" si="2"/>
        <v>7</v>
      </c>
      <c r="B16" s="52" t="s">
        <v>60</v>
      </c>
      <c r="C16" s="44">
        <v>1</v>
      </c>
      <c r="D16" s="44">
        <v>0</v>
      </c>
      <c r="E16" s="44">
        <v>1</v>
      </c>
      <c r="F16" s="44">
        <v>1</v>
      </c>
      <c r="G16" s="44">
        <v>0</v>
      </c>
      <c r="H16" s="44">
        <v>1</v>
      </c>
      <c r="I16" s="44">
        <v>1</v>
      </c>
      <c r="J16" s="44">
        <v>1</v>
      </c>
      <c r="K16" s="44">
        <v>1</v>
      </c>
      <c r="L16" s="44">
        <v>0</v>
      </c>
      <c r="M16" s="44">
        <v>1</v>
      </c>
      <c r="N16" s="44">
        <v>1</v>
      </c>
      <c r="O16" s="44">
        <v>1</v>
      </c>
      <c r="P16" s="44">
        <v>1</v>
      </c>
      <c r="Q16" s="44">
        <v>0</v>
      </c>
      <c r="R16" s="44">
        <v>1</v>
      </c>
      <c r="S16" s="44">
        <v>1</v>
      </c>
      <c r="T16" s="44">
        <v>0</v>
      </c>
      <c r="U16" s="44">
        <v>0</v>
      </c>
      <c r="V16" s="54">
        <v>1</v>
      </c>
      <c r="W16" s="54">
        <v>1</v>
      </c>
      <c r="X16" s="54">
        <v>3</v>
      </c>
      <c r="Y16" s="55">
        <v>0</v>
      </c>
      <c r="Z16" s="55">
        <v>2</v>
      </c>
      <c r="AA16" s="55"/>
      <c r="AB16" s="55"/>
      <c r="AC16" s="56">
        <f t="shared" si="3"/>
        <v>20</v>
      </c>
      <c r="AD16" s="4">
        <f t="shared" si="4"/>
        <v>0.6666666666666666</v>
      </c>
      <c r="AE16" s="8">
        <f t="shared" si="5"/>
        <v>3</v>
      </c>
    </row>
    <row r="17" spans="1:31" ht="15" customHeight="1">
      <c r="A17" s="5">
        <f t="shared" si="2"/>
        <v>8</v>
      </c>
      <c r="B17" s="52" t="s">
        <v>61</v>
      </c>
      <c r="C17" s="44">
        <v>1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</v>
      </c>
      <c r="M17" s="44">
        <v>1</v>
      </c>
      <c r="N17" s="44">
        <v>1</v>
      </c>
      <c r="O17" s="44">
        <v>1</v>
      </c>
      <c r="P17" s="44">
        <v>1</v>
      </c>
      <c r="Q17" s="44">
        <v>1</v>
      </c>
      <c r="R17" s="44">
        <v>1</v>
      </c>
      <c r="S17" s="44">
        <v>1</v>
      </c>
      <c r="T17" s="44">
        <v>1</v>
      </c>
      <c r="U17" s="44">
        <v>1</v>
      </c>
      <c r="V17" s="54">
        <v>1</v>
      </c>
      <c r="W17" s="54">
        <v>1</v>
      </c>
      <c r="X17" s="54">
        <v>2</v>
      </c>
      <c r="Y17" s="55">
        <v>2</v>
      </c>
      <c r="Z17" s="55">
        <v>2</v>
      </c>
      <c r="AA17" s="55"/>
      <c r="AB17" s="55"/>
      <c r="AC17" s="56">
        <f t="shared" si="3"/>
        <v>26</v>
      </c>
      <c r="AD17" s="4">
        <f t="shared" si="4"/>
        <v>0.8666666666666667</v>
      </c>
      <c r="AE17" s="8">
        <f t="shared" si="5"/>
        <v>4</v>
      </c>
    </row>
    <row r="18" spans="1:31" ht="15" customHeight="1">
      <c r="A18" s="5">
        <f t="shared" si="2"/>
        <v>9</v>
      </c>
      <c r="B18" s="52" t="s">
        <v>62</v>
      </c>
      <c r="C18" s="44">
        <v>1</v>
      </c>
      <c r="D18" s="44">
        <v>1</v>
      </c>
      <c r="E18" s="44">
        <v>0</v>
      </c>
      <c r="F18" s="44">
        <v>1</v>
      </c>
      <c r="G18" s="44">
        <v>1</v>
      </c>
      <c r="H18" s="44">
        <v>1</v>
      </c>
      <c r="I18" s="44">
        <v>1</v>
      </c>
      <c r="J18" s="44">
        <v>0</v>
      </c>
      <c r="K18" s="44">
        <v>1</v>
      </c>
      <c r="L18" s="44">
        <v>0</v>
      </c>
      <c r="M18" s="44">
        <v>1</v>
      </c>
      <c r="N18" s="44">
        <v>1</v>
      </c>
      <c r="O18" s="44">
        <v>1</v>
      </c>
      <c r="P18" s="44">
        <v>1</v>
      </c>
      <c r="Q18" s="44">
        <v>1</v>
      </c>
      <c r="R18" s="44">
        <v>1</v>
      </c>
      <c r="S18" s="44">
        <v>1</v>
      </c>
      <c r="T18" s="44">
        <v>1</v>
      </c>
      <c r="U18" s="44">
        <v>0</v>
      </c>
      <c r="V18" s="54">
        <v>1</v>
      </c>
      <c r="W18" s="54">
        <v>1</v>
      </c>
      <c r="X18" s="54">
        <v>3</v>
      </c>
      <c r="Y18" s="55">
        <v>1</v>
      </c>
      <c r="Z18" s="55">
        <v>2</v>
      </c>
      <c r="AA18" s="55"/>
      <c r="AB18" s="55"/>
      <c r="AC18" s="56">
        <f t="shared" si="3"/>
        <v>23</v>
      </c>
      <c r="AD18" s="4">
        <f t="shared" si="4"/>
        <v>0.7666666666666667</v>
      </c>
      <c r="AE18" s="8">
        <f t="shared" si="5"/>
        <v>4</v>
      </c>
    </row>
    <row r="19" spans="1:31" ht="15" customHeight="1">
      <c r="A19" s="5">
        <f t="shared" si="2"/>
        <v>10</v>
      </c>
      <c r="B19" s="52" t="s">
        <v>63</v>
      </c>
      <c r="C19" s="44">
        <v>1</v>
      </c>
      <c r="D19" s="44">
        <v>1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>
        <v>1</v>
      </c>
      <c r="R19" s="44">
        <v>1</v>
      </c>
      <c r="S19" s="44">
        <v>1</v>
      </c>
      <c r="T19" s="44">
        <v>1</v>
      </c>
      <c r="U19" s="44">
        <v>1</v>
      </c>
      <c r="V19" s="44">
        <v>1</v>
      </c>
      <c r="W19" s="43">
        <v>1</v>
      </c>
      <c r="X19" s="43">
        <v>3</v>
      </c>
      <c r="Y19" s="43">
        <v>2</v>
      </c>
      <c r="Z19" s="43">
        <v>2</v>
      </c>
      <c r="AA19" s="43"/>
      <c r="AB19" s="43"/>
      <c r="AC19" s="56">
        <f t="shared" si="3"/>
        <v>28</v>
      </c>
      <c r="AD19" s="4">
        <f t="shared" si="4"/>
        <v>0.9333333333333333</v>
      </c>
      <c r="AE19" s="8">
        <f t="shared" si="5"/>
        <v>5</v>
      </c>
    </row>
    <row r="20" spans="1:31" ht="15" customHeight="1">
      <c r="A20" s="5">
        <f t="shared" si="2"/>
        <v>11</v>
      </c>
      <c r="B20" s="52" t="s">
        <v>64</v>
      </c>
      <c r="C20" s="44">
        <v>1</v>
      </c>
      <c r="D20" s="44">
        <v>1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</v>
      </c>
      <c r="M20" s="44">
        <v>1</v>
      </c>
      <c r="N20" s="44">
        <v>1</v>
      </c>
      <c r="O20" s="44">
        <v>1</v>
      </c>
      <c r="P20" s="44">
        <v>1</v>
      </c>
      <c r="Q20" s="44">
        <v>1</v>
      </c>
      <c r="R20" s="44">
        <v>1</v>
      </c>
      <c r="S20" s="44">
        <v>1</v>
      </c>
      <c r="T20" s="44">
        <v>1</v>
      </c>
      <c r="U20" s="44">
        <v>1</v>
      </c>
      <c r="V20" s="44">
        <v>1</v>
      </c>
      <c r="W20" s="43">
        <v>1</v>
      </c>
      <c r="X20" s="43">
        <v>3</v>
      </c>
      <c r="Y20" s="43">
        <v>3</v>
      </c>
      <c r="Z20" s="43">
        <v>2</v>
      </c>
      <c r="AA20" s="43"/>
      <c r="AB20" s="43"/>
      <c r="AC20" s="56">
        <f t="shared" si="3"/>
        <v>27</v>
      </c>
      <c r="AD20" s="4">
        <f t="shared" si="4"/>
        <v>0.9</v>
      </c>
      <c r="AE20" s="8">
        <f t="shared" si="5"/>
        <v>4</v>
      </c>
    </row>
    <row r="21" spans="1:31" ht="15" customHeight="1">
      <c r="A21" s="5">
        <f t="shared" si="2"/>
        <v>12</v>
      </c>
      <c r="B21" s="52" t="s">
        <v>65</v>
      </c>
      <c r="C21" s="44">
        <v>1</v>
      </c>
      <c r="D21" s="44">
        <v>1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44">
        <v>1</v>
      </c>
      <c r="S21" s="44">
        <v>1</v>
      </c>
      <c r="T21" s="44">
        <v>1</v>
      </c>
      <c r="U21" s="44">
        <v>1</v>
      </c>
      <c r="V21" s="44">
        <v>1</v>
      </c>
      <c r="W21" s="43">
        <v>1</v>
      </c>
      <c r="X21" s="43">
        <v>3</v>
      </c>
      <c r="Y21" s="43">
        <v>3</v>
      </c>
      <c r="Z21" s="43">
        <v>3</v>
      </c>
      <c r="AA21" s="43"/>
      <c r="AB21" s="43"/>
      <c r="AC21" s="56">
        <f>SUM(C21:AB21)</f>
        <v>30</v>
      </c>
      <c r="AD21" s="4">
        <f t="shared" si="4"/>
        <v>1</v>
      </c>
      <c r="AE21" s="8">
        <f>IF(AC21&gt;$I$5,5,IF(AC21&gt;=$L$5,4,IF(AC21&gt;=$O$5,3,2)))</f>
        <v>5</v>
      </c>
    </row>
    <row r="22" spans="1:31" ht="15" customHeight="1">
      <c r="A22" s="5">
        <f t="shared" si="2"/>
        <v>13</v>
      </c>
      <c r="B22" s="52" t="s">
        <v>66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0</v>
      </c>
      <c r="L22" s="44">
        <v>0</v>
      </c>
      <c r="M22" s="44">
        <v>1</v>
      </c>
      <c r="N22" s="44">
        <v>1</v>
      </c>
      <c r="O22" s="44">
        <v>1</v>
      </c>
      <c r="P22" s="44">
        <v>1</v>
      </c>
      <c r="Q22" s="44">
        <v>1</v>
      </c>
      <c r="R22" s="44">
        <v>1</v>
      </c>
      <c r="S22" s="44">
        <v>1</v>
      </c>
      <c r="T22" s="44">
        <v>1</v>
      </c>
      <c r="U22" s="44">
        <v>1</v>
      </c>
      <c r="V22" s="44">
        <v>1</v>
      </c>
      <c r="W22" s="43">
        <v>1</v>
      </c>
      <c r="X22" s="43">
        <v>3</v>
      </c>
      <c r="Y22" s="43">
        <v>2</v>
      </c>
      <c r="Z22" s="43">
        <v>2</v>
      </c>
      <c r="AA22" s="43"/>
      <c r="AB22" s="43"/>
      <c r="AC22" s="56">
        <f t="shared" si="3"/>
        <v>26</v>
      </c>
      <c r="AD22" s="4">
        <f t="shared" si="4"/>
        <v>0.8666666666666667</v>
      </c>
      <c r="AE22" s="8">
        <f t="shared" si="5"/>
        <v>4</v>
      </c>
    </row>
    <row r="23" spans="1:31" ht="15" customHeight="1">
      <c r="A23" s="5">
        <f t="shared" si="2"/>
        <v>14</v>
      </c>
      <c r="B23" s="52" t="s">
        <v>67</v>
      </c>
      <c r="C23" s="44">
        <v>1</v>
      </c>
      <c r="D23" s="44">
        <v>1</v>
      </c>
      <c r="E23" s="44">
        <v>0</v>
      </c>
      <c r="F23" s="44">
        <v>1</v>
      </c>
      <c r="G23" s="44">
        <v>0</v>
      </c>
      <c r="H23" s="44">
        <v>1</v>
      </c>
      <c r="I23" s="44">
        <v>1</v>
      </c>
      <c r="J23" s="44">
        <v>1</v>
      </c>
      <c r="K23" s="44">
        <v>1</v>
      </c>
      <c r="L23" s="44">
        <v>0</v>
      </c>
      <c r="M23" s="44">
        <v>1</v>
      </c>
      <c r="N23" s="44">
        <v>1</v>
      </c>
      <c r="O23" s="44">
        <v>1</v>
      </c>
      <c r="P23" s="44">
        <v>1</v>
      </c>
      <c r="Q23" s="44">
        <v>0</v>
      </c>
      <c r="R23" s="44">
        <v>1</v>
      </c>
      <c r="S23" s="44">
        <v>1</v>
      </c>
      <c r="T23" s="44">
        <v>0</v>
      </c>
      <c r="U23" s="44">
        <v>0</v>
      </c>
      <c r="V23" s="44">
        <v>1</v>
      </c>
      <c r="W23" s="43">
        <v>0</v>
      </c>
      <c r="X23" s="43">
        <v>2</v>
      </c>
      <c r="Y23" s="43">
        <v>2</v>
      </c>
      <c r="Z23" s="43">
        <v>3</v>
      </c>
      <c r="AA23" s="43"/>
      <c r="AB23" s="43"/>
      <c r="AC23" s="56">
        <f t="shared" si="3"/>
        <v>21</v>
      </c>
      <c r="AD23" s="4">
        <f t="shared" si="4"/>
        <v>0.7</v>
      </c>
      <c r="AE23" s="8">
        <f t="shared" si="5"/>
        <v>4</v>
      </c>
    </row>
    <row r="24" spans="1:31" ht="15" customHeight="1">
      <c r="A24" s="5">
        <f t="shared" si="2"/>
        <v>15</v>
      </c>
      <c r="B24" s="52" t="s">
        <v>68</v>
      </c>
      <c r="C24" s="44">
        <v>1</v>
      </c>
      <c r="D24" s="44">
        <v>0</v>
      </c>
      <c r="E24" s="44">
        <v>0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</v>
      </c>
      <c r="M24" s="44">
        <v>1</v>
      </c>
      <c r="N24" s="44">
        <v>1</v>
      </c>
      <c r="O24" s="44">
        <v>1</v>
      </c>
      <c r="P24" s="44">
        <v>1</v>
      </c>
      <c r="Q24" s="44">
        <v>1</v>
      </c>
      <c r="R24" s="44">
        <v>1</v>
      </c>
      <c r="S24" s="44">
        <v>1</v>
      </c>
      <c r="T24" s="44">
        <v>1</v>
      </c>
      <c r="U24" s="44">
        <v>0</v>
      </c>
      <c r="V24" s="44">
        <v>1</v>
      </c>
      <c r="W24" s="43">
        <v>0</v>
      </c>
      <c r="X24" s="43">
        <v>3</v>
      </c>
      <c r="Y24" s="43">
        <v>2</v>
      </c>
      <c r="Z24" s="43">
        <v>3</v>
      </c>
      <c r="AA24" s="43"/>
      <c r="AB24" s="43"/>
      <c r="AC24" s="56">
        <f t="shared" si="3"/>
        <v>24</v>
      </c>
      <c r="AD24" s="4">
        <f t="shared" si="4"/>
        <v>0.8</v>
      </c>
      <c r="AE24" s="8">
        <f t="shared" si="5"/>
        <v>4</v>
      </c>
    </row>
    <row r="25" spans="1:31" ht="15" customHeight="1">
      <c r="A25" s="5">
        <f t="shared" si="2"/>
        <v>16</v>
      </c>
      <c r="B25" s="53" t="s">
        <v>69</v>
      </c>
      <c r="C25" s="44">
        <v>1</v>
      </c>
      <c r="D25" s="44">
        <v>0</v>
      </c>
      <c r="E25" s="44">
        <v>0</v>
      </c>
      <c r="F25" s="44">
        <v>1</v>
      </c>
      <c r="G25" s="44">
        <v>0</v>
      </c>
      <c r="H25" s="44">
        <v>1</v>
      </c>
      <c r="I25" s="44">
        <v>0</v>
      </c>
      <c r="J25" s="44">
        <v>0</v>
      </c>
      <c r="K25" s="44">
        <v>1</v>
      </c>
      <c r="L25" s="44">
        <v>0</v>
      </c>
      <c r="M25" s="44">
        <v>1</v>
      </c>
      <c r="N25" s="44">
        <v>0</v>
      </c>
      <c r="O25" s="44">
        <v>0</v>
      </c>
      <c r="P25" s="44">
        <v>1</v>
      </c>
      <c r="Q25" s="44">
        <v>1</v>
      </c>
      <c r="R25" s="44">
        <v>1</v>
      </c>
      <c r="S25" s="44">
        <v>1</v>
      </c>
      <c r="T25" s="44">
        <v>0</v>
      </c>
      <c r="U25" s="44">
        <v>0</v>
      </c>
      <c r="V25" s="54">
        <v>1</v>
      </c>
      <c r="W25" s="54">
        <v>0</v>
      </c>
      <c r="X25" s="54">
        <v>1</v>
      </c>
      <c r="Y25" s="55">
        <v>0</v>
      </c>
      <c r="Z25" s="55">
        <v>1</v>
      </c>
      <c r="AA25" s="55"/>
      <c r="AB25" s="55"/>
      <c r="AC25" s="56">
        <f t="shared" si="3"/>
        <v>12</v>
      </c>
      <c r="AD25" s="4">
        <f t="shared" si="4"/>
        <v>0.4</v>
      </c>
      <c r="AE25" s="8">
        <f t="shared" si="5"/>
        <v>2</v>
      </c>
    </row>
    <row r="26" spans="1:31" ht="15" customHeight="1">
      <c r="A26" s="5">
        <f t="shared" si="2"/>
        <v>17</v>
      </c>
      <c r="B26" s="52" t="s">
        <v>70</v>
      </c>
      <c r="C26" s="44">
        <v>1</v>
      </c>
      <c r="D26" s="44">
        <v>1</v>
      </c>
      <c r="E26" s="44">
        <v>1</v>
      </c>
      <c r="F26" s="44">
        <v>1</v>
      </c>
      <c r="G26" s="44">
        <v>0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1</v>
      </c>
      <c r="S26" s="44">
        <v>1</v>
      </c>
      <c r="T26" s="44">
        <v>1</v>
      </c>
      <c r="U26" s="44">
        <v>1</v>
      </c>
      <c r="V26" s="44">
        <v>1</v>
      </c>
      <c r="W26" s="43">
        <v>1</v>
      </c>
      <c r="X26" s="43">
        <v>3</v>
      </c>
      <c r="Y26" s="43">
        <v>2</v>
      </c>
      <c r="Z26" s="43">
        <v>3</v>
      </c>
      <c r="AA26" s="43"/>
      <c r="AB26" s="43"/>
      <c r="AC26" s="56">
        <f t="shared" si="3"/>
        <v>28</v>
      </c>
      <c r="AD26" s="4">
        <f t="shared" si="4"/>
        <v>0.9333333333333333</v>
      </c>
      <c r="AE26" s="8">
        <f t="shared" si="5"/>
        <v>5</v>
      </c>
    </row>
    <row r="27" spans="1:31" ht="15" customHeight="1">
      <c r="A27" s="5">
        <f t="shared" si="2"/>
        <v>18</v>
      </c>
      <c r="B27" s="52" t="s">
        <v>71</v>
      </c>
      <c r="C27" s="44">
        <v>0</v>
      </c>
      <c r="D27" s="44">
        <v>1</v>
      </c>
      <c r="E27" s="44">
        <v>0</v>
      </c>
      <c r="F27" s="44">
        <v>1</v>
      </c>
      <c r="G27" s="44">
        <v>0</v>
      </c>
      <c r="H27" s="44">
        <v>1</v>
      </c>
      <c r="I27" s="44">
        <v>1</v>
      </c>
      <c r="J27" s="44">
        <v>1</v>
      </c>
      <c r="K27" s="44">
        <v>1</v>
      </c>
      <c r="L27" s="44">
        <v>0</v>
      </c>
      <c r="M27" s="44">
        <v>1</v>
      </c>
      <c r="N27" s="44">
        <v>1</v>
      </c>
      <c r="O27" s="44">
        <v>1</v>
      </c>
      <c r="P27" s="44">
        <v>1</v>
      </c>
      <c r="Q27" s="44">
        <v>1</v>
      </c>
      <c r="R27" s="44">
        <v>1</v>
      </c>
      <c r="S27" s="44">
        <v>1</v>
      </c>
      <c r="T27" s="44">
        <v>0</v>
      </c>
      <c r="U27" s="44">
        <v>0</v>
      </c>
      <c r="V27" s="44">
        <v>1</v>
      </c>
      <c r="W27" s="43">
        <v>1</v>
      </c>
      <c r="X27" s="43">
        <v>3</v>
      </c>
      <c r="Y27" s="43">
        <v>0</v>
      </c>
      <c r="Z27" s="43">
        <v>2</v>
      </c>
      <c r="AA27" s="43"/>
      <c r="AB27" s="43"/>
      <c r="AC27" s="56">
        <f t="shared" si="3"/>
        <v>20</v>
      </c>
      <c r="AD27" s="4">
        <f t="shared" si="4"/>
        <v>0.6666666666666666</v>
      </c>
      <c r="AE27" s="8">
        <f t="shared" si="5"/>
        <v>3</v>
      </c>
    </row>
    <row r="28" spans="1:31" ht="15" customHeight="1">
      <c r="A28" s="5">
        <f t="shared" si="2"/>
        <v>19</v>
      </c>
      <c r="B28" s="52" t="s">
        <v>72</v>
      </c>
      <c r="C28" s="44">
        <v>1</v>
      </c>
      <c r="D28" s="44">
        <v>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1</v>
      </c>
      <c r="Q28" s="44">
        <v>1</v>
      </c>
      <c r="R28" s="44">
        <v>1</v>
      </c>
      <c r="S28" s="44">
        <v>1</v>
      </c>
      <c r="T28" s="44">
        <v>1</v>
      </c>
      <c r="U28" s="44">
        <v>1</v>
      </c>
      <c r="V28" s="44">
        <v>1</v>
      </c>
      <c r="W28" s="43">
        <v>1</v>
      </c>
      <c r="X28" s="43">
        <v>3</v>
      </c>
      <c r="Y28" s="43">
        <v>3</v>
      </c>
      <c r="Z28" s="43">
        <v>3</v>
      </c>
      <c r="AA28" s="43"/>
      <c r="AB28" s="43"/>
      <c r="AC28" s="56">
        <f t="shared" si="3"/>
        <v>30</v>
      </c>
      <c r="AD28" s="4">
        <f t="shared" si="4"/>
        <v>1</v>
      </c>
      <c r="AE28" s="8">
        <f t="shared" si="5"/>
        <v>5</v>
      </c>
    </row>
    <row r="29" spans="1:31" ht="15" customHeight="1">
      <c r="A29" s="5">
        <f t="shared" si="2"/>
        <v>20</v>
      </c>
      <c r="B29" s="52" t="s">
        <v>73</v>
      </c>
      <c r="C29" s="44">
        <v>1</v>
      </c>
      <c r="D29" s="44">
        <v>1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</v>
      </c>
      <c r="N29" s="44">
        <v>1</v>
      </c>
      <c r="O29" s="44">
        <v>1</v>
      </c>
      <c r="P29" s="44">
        <v>1</v>
      </c>
      <c r="Q29" s="44">
        <v>1</v>
      </c>
      <c r="R29" s="44">
        <v>1</v>
      </c>
      <c r="S29" s="44">
        <v>1</v>
      </c>
      <c r="T29" s="44">
        <v>1</v>
      </c>
      <c r="U29" s="44">
        <v>1</v>
      </c>
      <c r="V29" s="44">
        <v>1</v>
      </c>
      <c r="W29" s="43">
        <v>0</v>
      </c>
      <c r="X29" s="43">
        <v>2</v>
      </c>
      <c r="Y29" s="43">
        <v>1</v>
      </c>
      <c r="Z29" s="43">
        <v>2</v>
      </c>
      <c r="AA29" s="43"/>
      <c r="AB29" s="43"/>
      <c r="AC29" s="56">
        <f t="shared" si="3"/>
        <v>24</v>
      </c>
      <c r="AD29" s="4">
        <f t="shared" si="4"/>
        <v>0.8</v>
      </c>
      <c r="AE29" s="8">
        <f t="shared" si="5"/>
        <v>4</v>
      </c>
    </row>
    <row r="30" spans="1:31" ht="15" customHeight="1">
      <c r="A30" s="5">
        <f t="shared" si="2"/>
        <v>21</v>
      </c>
      <c r="B30" s="52" t="s">
        <v>74</v>
      </c>
      <c r="C30" s="44">
        <v>1</v>
      </c>
      <c r="D30" s="44">
        <v>1</v>
      </c>
      <c r="E30" s="44">
        <v>0</v>
      </c>
      <c r="F30" s="44">
        <v>1</v>
      </c>
      <c r="G30" s="44">
        <v>0</v>
      </c>
      <c r="H30" s="44">
        <v>0</v>
      </c>
      <c r="I30" s="44">
        <v>1</v>
      </c>
      <c r="J30" s="44">
        <v>1</v>
      </c>
      <c r="K30" s="44">
        <v>1</v>
      </c>
      <c r="L30" s="44">
        <v>0</v>
      </c>
      <c r="M30" s="44">
        <v>0</v>
      </c>
      <c r="N30" s="44">
        <v>1</v>
      </c>
      <c r="O30" s="44">
        <v>1</v>
      </c>
      <c r="P30" s="44">
        <v>1</v>
      </c>
      <c r="Q30" s="44">
        <v>0</v>
      </c>
      <c r="R30" s="44">
        <v>1</v>
      </c>
      <c r="S30" s="44">
        <v>1</v>
      </c>
      <c r="T30" s="44">
        <v>0</v>
      </c>
      <c r="U30" s="44">
        <v>0</v>
      </c>
      <c r="V30" s="44">
        <v>1</v>
      </c>
      <c r="W30" s="43">
        <v>1</v>
      </c>
      <c r="X30" s="43">
        <v>0</v>
      </c>
      <c r="Y30" s="43">
        <v>0</v>
      </c>
      <c r="Z30" s="43">
        <v>1</v>
      </c>
      <c r="AA30" s="43"/>
      <c r="AB30" s="43"/>
      <c r="AC30" s="56">
        <f t="shared" si="3"/>
        <v>14</v>
      </c>
      <c r="AD30" s="4">
        <f t="shared" si="4"/>
        <v>0.4666666666666667</v>
      </c>
      <c r="AE30" s="8">
        <f t="shared" si="5"/>
        <v>2</v>
      </c>
    </row>
    <row r="31" spans="1:31" ht="15" customHeight="1">
      <c r="A31" s="5">
        <f>A30+1</f>
        <v>22</v>
      </c>
      <c r="B31" s="52" t="s">
        <v>75</v>
      </c>
      <c r="C31" s="44">
        <v>1</v>
      </c>
      <c r="D31" s="44">
        <v>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0</v>
      </c>
      <c r="L31" s="44">
        <v>0</v>
      </c>
      <c r="M31" s="44">
        <v>1</v>
      </c>
      <c r="N31" s="44">
        <v>1</v>
      </c>
      <c r="O31" s="44">
        <v>1</v>
      </c>
      <c r="P31" s="44">
        <v>1</v>
      </c>
      <c r="Q31" s="44">
        <v>1</v>
      </c>
      <c r="R31" s="44">
        <v>1</v>
      </c>
      <c r="S31" s="44">
        <v>1</v>
      </c>
      <c r="T31" s="44">
        <v>1</v>
      </c>
      <c r="U31" s="44">
        <v>1</v>
      </c>
      <c r="V31" s="56">
        <v>1</v>
      </c>
      <c r="W31" s="56">
        <v>1</v>
      </c>
      <c r="X31" s="56">
        <v>2</v>
      </c>
      <c r="Y31" s="56">
        <v>2</v>
      </c>
      <c r="Z31" s="56">
        <v>3</v>
      </c>
      <c r="AA31" s="56"/>
      <c r="AB31" s="56"/>
      <c r="AC31" s="56">
        <f t="shared" si="3"/>
        <v>26</v>
      </c>
      <c r="AD31" s="4">
        <f t="shared" si="4"/>
        <v>0.8666666666666667</v>
      </c>
      <c r="AE31" s="8">
        <f t="shared" si="5"/>
        <v>4</v>
      </c>
    </row>
    <row r="32" spans="1:31" ht="15" customHeight="1">
      <c r="A32" s="5">
        <f>A31+1</f>
        <v>23</v>
      </c>
      <c r="B32" s="53" t="s">
        <v>76</v>
      </c>
      <c r="C32" s="44">
        <v>1</v>
      </c>
      <c r="D32" s="44">
        <v>1</v>
      </c>
      <c r="E32" s="44">
        <v>0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0</v>
      </c>
      <c r="M32" s="44">
        <v>1</v>
      </c>
      <c r="N32" s="44">
        <v>1</v>
      </c>
      <c r="O32" s="44">
        <v>1</v>
      </c>
      <c r="P32" s="44">
        <v>1</v>
      </c>
      <c r="Q32" s="44">
        <v>1</v>
      </c>
      <c r="R32" s="44">
        <v>1</v>
      </c>
      <c r="S32" s="44">
        <v>1</v>
      </c>
      <c r="T32" s="44">
        <v>1</v>
      </c>
      <c r="U32" s="44">
        <v>1</v>
      </c>
      <c r="V32" s="56">
        <v>1</v>
      </c>
      <c r="W32" s="56">
        <v>1</v>
      </c>
      <c r="X32" s="56">
        <v>2</v>
      </c>
      <c r="Y32" s="56">
        <v>2</v>
      </c>
      <c r="Z32" s="56">
        <v>2</v>
      </c>
      <c r="AA32" s="56"/>
      <c r="AB32" s="56"/>
      <c r="AC32" s="56">
        <f t="shared" si="3"/>
        <v>25</v>
      </c>
      <c r="AD32" s="4">
        <f t="shared" si="4"/>
        <v>0.8333333333333334</v>
      </c>
      <c r="AE32" s="48">
        <f t="shared" si="5"/>
        <v>4</v>
      </c>
    </row>
    <row r="33" spans="1:31" ht="15" customHeight="1">
      <c r="A33" s="5">
        <f>A32+1</f>
        <v>24</v>
      </c>
      <c r="B33" s="52" t="s">
        <v>77</v>
      </c>
      <c r="C33" s="44">
        <v>1</v>
      </c>
      <c r="D33" s="44">
        <v>1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0</v>
      </c>
      <c r="K33" s="44">
        <v>0</v>
      </c>
      <c r="L33" s="44">
        <v>0</v>
      </c>
      <c r="M33" s="44">
        <v>1</v>
      </c>
      <c r="N33" s="44">
        <v>1</v>
      </c>
      <c r="O33" s="44">
        <v>1</v>
      </c>
      <c r="P33" s="44">
        <v>1</v>
      </c>
      <c r="Q33" s="44">
        <v>0</v>
      </c>
      <c r="R33" s="44">
        <v>1</v>
      </c>
      <c r="S33" s="44">
        <v>1</v>
      </c>
      <c r="T33" s="44">
        <v>1</v>
      </c>
      <c r="U33" s="44">
        <v>0</v>
      </c>
      <c r="V33" s="56">
        <v>1</v>
      </c>
      <c r="W33" s="56">
        <v>1</v>
      </c>
      <c r="X33" s="56">
        <v>2</v>
      </c>
      <c r="Y33" s="56">
        <v>2</v>
      </c>
      <c r="Z33" s="56">
        <v>2</v>
      </c>
      <c r="AA33" s="56"/>
      <c r="AB33" s="56"/>
      <c r="AC33" s="56">
        <f t="shared" si="3"/>
        <v>22</v>
      </c>
      <c r="AD33" s="4">
        <f t="shared" si="4"/>
        <v>0.7333333333333333</v>
      </c>
      <c r="AE33" s="8">
        <f t="shared" si="5"/>
        <v>4</v>
      </c>
    </row>
    <row r="34" spans="1:31" ht="15" customHeight="1">
      <c r="A34" s="85" t="s">
        <v>3</v>
      </c>
      <c r="B34" s="86"/>
      <c r="C34" s="45">
        <f aca="true" t="shared" si="6" ref="C34:Z34">SUM(C10:C33)</f>
        <v>23</v>
      </c>
      <c r="D34" s="45">
        <f t="shared" si="6"/>
        <v>20</v>
      </c>
      <c r="E34" s="45">
        <f t="shared" si="6"/>
        <v>14</v>
      </c>
      <c r="F34" s="45">
        <f t="shared" si="6"/>
        <v>23</v>
      </c>
      <c r="G34" s="45">
        <f t="shared" si="6"/>
        <v>15</v>
      </c>
      <c r="H34" s="45">
        <f t="shared" si="6"/>
        <v>22</v>
      </c>
      <c r="I34" s="45">
        <f t="shared" si="6"/>
        <v>23</v>
      </c>
      <c r="J34" s="45">
        <f t="shared" si="6"/>
        <v>21</v>
      </c>
      <c r="K34" s="45">
        <f t="shared" si="6"/>
        <v>21</v>
      </c>
      <c r="L34" s="45">
        <f t="shared" si="6"/>
        <v>6</v>
      </c>
      <c r="M34" s="45">
        <f t="shared" si="6"/>
        <v>22</v>
      </c>
      <c r="N34" s="45">
        <f t="shared" si="6"/>
        <v>23</v>
      </c>
      <c r="O34" s="45">
        <f t="shared" si="6"/>
        <v>22</v>
      </c>
      <c r="P34" s="45">
        <f t="shared" si="6"/>
        <v>24</v>
      </c>
      <c r="Q34" s="45">
        <f t="shared" si="6"/>
        <v>20</v>
      </c>
      <c r="R34" s="45">
        <f t="shared" si="6"/>
        <v>23</v>
      </c>
      <c r="S34" s="45">
        <f t="shared" si="6"/>
        <v>24</v>
      </c>
      <c r="T34" s="45">
        <f t="shared" si="6"/>
        <v>17</v>
      </c>
      <c r="U34" s="45">
        <f t="shared" si="6"/>
        <v>14</v>
      </c>
      <c r="V34" s="45">
        <f t="shared" si="6"/>
        <v>24</v>
      </c>
      <c r="W34" s="45">
        <f t="shared" si="6"/>
        <v>19</v>
      </c>
      <c r="X34" s="45">
        <f t="shared" si="6"/>
        <v>56</v>
      </c>
      <c r="Y34" s="45">
        <f t="shared" si="6"/>
        <v>39</v>
      </c>
      <c r="Z34" s="45">
        <f t="shared" si="6"/>
        <v>50</v>
      </c>
      <c r="AA34" s="11"/>
      <c r="AB34" s="11"/>
      <c r="AC34" s="36">
        <f t="shared" si="3"/>
        <v>565</v>
      </c>
      <c r="AD34" s="34">
        <f>AVERAGE(AD10:AD33)</f>
        <v>0.7847222222222222</v>
      </c>
      <c r="AE34" s="35">
        <f>AVERAGE(AE10:AE33)</f>
        <v>3.875</v>
      </c>
    </row>
    <row r="35" spans="1:31" s="100" customFormat="1" ht="16.5" thickBot="1">
      <c r="A35" s="95" t="s">
        <v>8</v>
      </c>
      <c r="B35" s="96"/>
      <c r="C35" s="47">
        <f aca="true" t="shared" si="7" ref="C35:Z35">C34/($W$5*C9)</f>
        <v>0.9583333333333334</v>
      </c>
      <c r="D35" s="47">
        <f t="shared" si="7"/>
        <v>0.8333333333333334</v>
      </c>
      <c r="E35" s="47">
        <f t="shared" si="7"/>
        <v>0.5833333333333334</v>
      </c>
      <c r="F35" s="47">
        <f t="shared" si="7"/>
        <v>0.9583333333333334</v>
      </c>
      <c r="G35" s="47">
        <f t="shared" si="7"/>
        <v>0.625</v>
      </c>
      <c r="H35" s="47">
        <f t="shared" si="7"/>
        <v>0.9166666666666666</v>
      </c>
      <c r="I35" s="47">
        <f t="shared" si="7"/>
        <v>0.9583333333333334</v>
      </c>
      <c r="J35" s="47">
        <f t="shared" si="7"/>
        <v>0.875</v>
      </c>
      <c r="K35" s="47">
        <f t="shared" si="7"/>
        <v>0.875</v>
      </c>
      <c r="L35" s="46">
        <f t="shared" si="7"/>
        <v>0.25</v>
      </c>
      <c r="M35" s="47">
        <f t="shared" si="7"/>
        <v>0.9166666666666666</v>
      </c>
      <c r="N35" s="47">
        <f t="shared" si="7"/>
        <v>0.9583333333333334</v>
      </c>
      <c r="O35" s="47">
        <f t="shared" si="7"/>
        <v>0.9166666666666666</v>
      </c>
      <c r="P35" s="47">
        <f t="shared" si="7"/>
        <v>1</v>
      </c>
      <c r="Q35" s="47">
        <f t="shared" si="7"/>
        <v>0.8333333333333334</v>
      </c>
      <c r="R35" s="47">
        <f t="shared" si="7"/>
        <v>0.9583333333333334</v>
      </c>
      <c r="S35" s="47">
        <f t="shared" si="7"/>
        <v>1</v>
      </c>
      <c r="T35" s="47">
        <f t="shared" si="7"/>
        <v>0.7083333333333334</v>
      </c>
      <c r="U35" s="47">
        <f t="shared" si="7"/>
        <v>0.5833333333333334</v>
      </c>
      <c r="V35" s="47">
        <f>V34/($W$5*V9)</f>
        <v>1</v>
      </c>
      <c r="W35" s="47">
        <f t="shared" si="7"/>
        <v>0.7916666666666666</v>
      </c>
      <c r="X35" s="47">
        <f t="shared" si="7"/>
        <v>0.7777777777777778</v>
      </c>
      <c r="Y35" s="47">
        <f t="shared" si="7"/>
        <v>0.5416666666666666</v>
      </c>
      <c r="Z35" s="47">
        <f t="shared" si="7"/>
        <v>0.6944444444444444</v>
      </c>
      <c r="AA35" s="97"/>
      <c r="AB35" s="97"/>
      <c r="AC35" s="97">
        <f>SUM(AC10:AC34)</f>
        <v>1130</v>
      </c>
      <c r="AD35" s="98"/>
      <c r="AE35" s="99"/>
    </row>
    <row r="36" spans="1:3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1.75" customHeight="1">
      <c r="A37" s="61" t="s">
        <v>14</v>
      </c>
      <c r="B37" s="63"/>
      <c r="C37" s="15">
        <f>U5</f>
        <v>24</v>
      </c>
      <c r="D37" s="61" t="s">
        <v>15</v>
      </c>
      <c r="E37" s="63"/>
      <c r="F37" s="63"/>
      <c r="G37" s="63"/>
      <c r="H37" s="15">
        <f>W5</f>
        <v>24</v>
      </c>
      <c r="I37" s="19"/>
      <c r="J37" s="19"/>
      <c r="K37" s="61"/>
      <c r="L37" s="63"/>
      <c r="M37" s="63"/>
      <c r="N37" s="63"/>
      <c r="O37" s="63"/>
      <c r="P37" s="63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6"/>
      <c r="AD37" s="6"/>
      <c r="AE37" s="6"/>
    </row>
    <row r="38" spans="1:31" ht="30" customHeight="1">
      <c r="A38" s="19" t="s">
        <v>16</v>
      </c>
      <c r="B38" s="20"/>
      <c r="C38" s="15"/>
      <c r="D38" s="19"/>
      <c r="E38" s="20">
        <f>COUNTIF(AD10:AD33,"&gt;=50%")</f>
        <v>22</v>
      </c>
      <c r="F38" s="16" t="s">
        <v>22</v>
      </c>
      <c r="G38" s="81">
        <f>COUNTIF(AD10:AD33,"&gt;=50%")/W5</f>
        <v>0.9166666666666666</v>
      </c>
      <c r="H38" s="8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6"/>
      <c r="AD38" s="6"/>
      <c r="AE38" s="6"/>
    </row>
    <row r="39" spans="1:31" ht="15.75">
      <c r="A39" s="19" t="s">
        <v>17</v>
      </c>
      <c r="B39" s="19"/>
      <c r="C39" s="19"/>
      <c r="D39" s="19"/>
      <c r="E39" s="19">
        <f>COUNTIF(AD10:AD33,"&gt;=64%")</f>
        <v>20</v>
      </c>
      <c r="F39" s="17" t="s">
        <v>22</v>
      </c>
      <c r="G39" s="82">
        <f>COUNTIF(AD10:AD33,"&gt;=64%")/W5</f>
        <v>0.8333333333333334</v>
      </c>
      <c r="H39" s="81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0"/>
      <c r="AD39" s="10"/>
      <c r="AE39" s="10"/>
    </row>
    <row r="40" spans="1:31" ht="15.75">
      <c r="A40" s="6" t="s">
        <v>18</v>
      </c>
      <c r="B40" s="19"/>
      <c r="C40" s="19"/>
      <c r="D40" s="19"/>
      <c r="E40" s="19">
        <f>COUNTIF(AD10:AD33,"&gt;=75%")</f>
        <v>16</v>
      </c>
      <c r="F40" s="17" t="s">
        <v>22</v>
      </c>
      <c r="G40" s="82">
        <f>COUNTIF(AD10:AD33,"&gt;=75%")/W5</f>
        <v>0.6666666666666666</v>
      </c>
      <c r="H40" s="81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6"/>
      <c r="AD40" s="6"/>
      <c r="AE40" s="6"/>
    </row>
    <row r="41" spans="1:3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"/>
      <c r="AD41" s="6"/>
      <c r="AE41" s="6"/>
    </row>
    <row r="42" spans="1:31" ht="15.75">
      <c r="A42" s="9" t="s">
        <v>19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0"/>
      <c r="AD42" s="10"/>
      <c r="AE42" s="10"/>
    </row>
    <row r="43" spans="1:31" ht="15.75">
      <c r="A43" s="61" t="s">
        <v>81</v>
      </c>
      <c r="B43" s="61"/>
      <c r="C43" s="61"/>
      <c r="D43" s="61"/>
      <c r="E43" s="61"/>
      <c r="F43" s="61"/>
      <c r="G43" s="6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0"/>
      <c r="AD43" s="10"/>
      <c r="AE43" s="10"/>
    </row>
    <row r="44" spans="1:31" ht="15.75">
      <c r="A44" s="61"/>
      <c r="B44" s="61"/>
      <c r="C44" s="61"/>
      <c r="D44" s="61"/>
      <c r="E44" s="61"/>
      <c r="F44" s="61"/>
      <c r="G44" s="6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0"/>
      <c r="AD44" s="10"/>
      <c r="AE44" s="10"/>
    </row>
    <row r="45" spans="1:31" ht="15.75">
      <c r="A45" s="61"/>
      <c r="B45" s="61"/>
      <c r="C45" s="61"/>
      <c r="D45" s="61"/>
      <c r="E45" s="61"/>
      <c r="F45" s="61"/>
      <c r="G45" s="6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0"/>
      <c r="AD45" s="10"/>
      <c r="AE45" s="10"/>
    </row>
    <row r="46" spans="1:3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7"/>
      <c r="Z46" s="7"/>
      <c r="AA46" s="7"/>
      <c r="AB46" s="7"/>
      <c r="AC46" s="18"/>
      <c r="AD46" s="18"/>
      <c r="AE46" s="6"/>
    </row>
    <row r="47" spans="1:3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7"/>
      <c r="Z47" s="7"/>
      <c r="AA47" s="7"/>
      <c r="AB47" s="7"/>
      <c r="AC47" s="18"/>
      <c r="AD47" s="18"/>
      <c r="AE47" s="6"/>
    </row>
    <row r="48" spans="1:2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</sheetData>
  <sheetProtection/>
  <mergeCells count="40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G40:H40"/>
    <mergeCell ref="AE7:AE8"/>
    <mergeCell ref="A35:B35"/>
    <mergeCell ref="A37:B37"/>
    <mergeCell ref="D37:G37"/>
    <mergeCell ref="AD7:AD8"/>
    <mergeCell ref="A34:B34"/>
    <mergeCell ref="K37:P37"/>
    <mergeCell ref="A6:B6"/>
    <mergeCell ref="A7:A8"/>
    <mergeCell ref="B7:B8"/>
    <mergeCell ref="AC7:AC8"/>
    <mergeCell ref="G38:H38"/>
    <mergeCell ref="G39:H39"/>
    <mergeCell ref="A3:D3"/>
    <mergeCell ref="E3:R3"/>
    <mergeCell ref="P4:R4"/>
    <mergeCell ref="M4:O4"/>
    <mergeCell ref="J4:L4"/>
    <mergeCell ref="G4:I4"/>
    <mergeCell ref="AD3:AD4"/>
    <mergeCell ref="AE3:AE4"/>
    <mergeCell ref="U5:V5"/>
    <mergeCell ref="W5:X5"/>
    <mergeCell ref="A45:G45"/>
    <mergeCell ref="A44:G44"/>
    <mergeCell ref="A43:G43"/>
    <mergeCell ref="A5:D5"/>
    <mergeCell ref="E4:F4"/>
    <mergeCell ref="E5:F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Ученик</cp:lastModifiedBy>
  <cp:lastPrinted>2019-06-04T01:08:20Z</cp:lastPrinted>
  <dcterms:created xsi:type="dcterms:W3CDTF">2012-09-06T14:18:27Z</dcterms:created>
  <dcterms:modified xsi:type="dcterms:W3CDTF">2019-10-01T03:51:24Z</dcterms:modified>
  <cp:category/>
  <cp:version/>
  <cp:contentType/>
  <cp:contentStatus/>
</cp:coreProperties>
</file>