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9320" windowHeight="7950"/>
  </bookViews>
  <sheets>
    <sheet name="анализ" sheetId="26" r:id="rId1"/>
  </sheets>
  <definedNames>
    <definedName name="_xlnm._FilterDatabase" localSheetId="0" hidden="1">анализ!$AD$7:$AD$33</definedName>
    <definedName name="_xlnm.Print_Area" localSheetId="0">анализ!$A$1:$AE$32</definedName>
  </definedNames>
  <calcPr calcId="125725"/>
</workbook>
</file>

<file path=xl/calcChain.xml><?xml version="1.0" encoding="utf-8"?>
<calcChain xmlns="http://schemas.openxmlformats.org/spreadsheetml/2006/main">
  <c r="AC30" i="26"/>
  <c r="AE30" s="1"/>
  <c r="AC29"/>
  <c r="AE29" s="1"/>
  <c r="AC28"/>
  <c r="AE28" s="1"/>
  <c r="AC27"/>
  <c r="AE27" s="1"/>
  <c r="AC26"/>
  <c r="AE26" s="1"/>
  <c r="AC25"/>
  <c r="AE25" s="1"/>
  <c r="AC24"/>
  <c r="AE24" s="1"/>
  <c r="AC23"/>
  <c r="AE23" s="1"/>
  <c r="AC22"/>
  <c r="AE22" s="1"/>
  <c r="AC21"/>
  <c r="AE21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C10"/>
  <c r="AE10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D31"/>
  <c r="D32" s="1"/>
  <c r="E31"/>
  <c r="E32" s="1"/>
  <c r="F31"/>
  <c r="F32" s="1"/>
  <c r="C31"/>
  <c r="C32" s="1"/>
  <c r="AC9"/>
  <c r="C6" s="1"/>
  <c r="H34"/>
  <c r="C3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C31" l="1"/>
  <c r="AB5"/>
  <c r="AA5"/>
  <c r="Z5"/>
  <c r="AE31"/>
  <c r="Y5"/>
  <c r="AD30"/>
  <c r="AD27"/>
  <c r="AD24"/>
  <c r="AD10"/>
  <c r="AD17"/>
  <c r="AD16"/>
  <c r="AD29"/>
  <c r="AD26"/>
  <c r="AD15"/>
  <c r="AD14"/>
  <c r="AD25"/>
  <c r="AD28"/>
  <c r="AD13"/>
  <c r="AD12"/>
  <c r="AD23"/>
  <c r="AD21"/>
  <c r="AD22"/>
  <c r="AD11"/>
  <c r="AD19"/>
  <c r="AD18"/>
  <c r="E37" l="1"/>
  <c r="E35"/>
  <c r="G37"/>
  <c r="E36"/>
  <c r="G36"/>
  <c r="G35"/>
  <c r="AD31"/>
  <c r="AD5"/>
  <c r="AC5"/>
  <c r="AE5"/>
</calcChain>
</file>

<file path=xl/sharedStrings.xml><?xml version="1.0" encoding="utf-8"?>
<sst xmlns="http://schemas.openxmlformats.org/spreadsheetml/2006/main" count="71" uniqueCount="59">
  <si>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</si>
  <si>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</si>
  <si>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</si>
  <si>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</si>
  <si>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</si>
  <si>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</si>
  <si>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</si>
  <si>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</si>
  <si>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</si>
  <si>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</si>
  <si>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</si>
  <si>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</si>
  <si>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</si>
  <si>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</si>
  <si>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</si>
  <si>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</si>
  <si>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</si>
  <si>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</si>
  <si>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</si>
  <si>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</si>
  <si>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</si>
  <si>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</si>
  <si>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</si>
  <si>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</si>
  <si>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</si>
  <si>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</si>
  <si>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</si>
  <si>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</si>
  <si>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</si>
  <si>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</si>
  <si>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</si>
  <si>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 xml:space="preserve">Хлопова Елена Георгиевна </t>
    </r>
  </si>
  <si>
    <t>Алиева Зайнаб</t>
  </si>
  <si>
    <t>Басирова амина</t>
  </si>
  <si>
    <t>Борзиева Малика</t>
  </si>
  <si>
    <t>Борисова Анастасия</t>
  </si>
  <si>
    <t>Букатина Полина</t>
  </si>
  <si>
    <t>Иванова Валерия</t>
  </si>
  <si>
    <t>Ильин Данил</t>
  </si>
  <si>
    <t>Карсиева Самира</t>
  </si>
  <si>
    <t>Квашнина Любовь</t>
  </si>
  <si>
    <t>Кузьменко Руслан</t>
  </si>
  <si>
    <t>Кучкаров Комрон</t>
  </si>
  <si>
    <t>Ладатко Семён</t>
  </si>
  <si>
    <t>Мемрук Полина</t>
  </si>
  <si>
    <t>Назарова Лола</t>
  </si>
  <si>
    <t>Паршакова Виктория</t>
  </si>
  <si>
    <t>Петров Евгений</t>
  </si>
  <si>
    <t>Попов Андрей</t>
  </si>
  <si>
    <t>Решетников Кузьма</t>
  </si>
  <si>
    <t>Северин Константин</t>
  </si>
  <si>
    <t>Устюжанина Александра</t>
  </si>
  <si>
    <t>Фатеева Мария</t>
  </si>
  <si>
    <r>
      <t xml:space="preserve">административной контрольной работы по </t>
    </r>
    <r>
      <rPr>
        <b/>
        <sz val="12"/>
        <color indexed="10"/>
        <rFont val="Times New Roman"/>
        <family val="1"/>
        <charset val="204"/>
      </rPr>
      <t>литературе 6А</t>
    </r>
  </si>
  <si>
    <t>Как я знаю теоретические понятия</t>
  </si>
  <si>
    <t>Биографические сведения писателей</t>
  </si>
  <si>
    <t>Творчество исателей и поэтов</t>
  </si>
  <si>
    <t>Герои художественных произведений</t>
  </si>
  <si>
    <t>н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</si>
</sst>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22" applyNumberFormat="0" applyAlignment="0" applyProtection="0"/>
    <xf numFmtId="0" fontId="28" fillId="29" borderId="23" applyNumberFormat="0" applyAlignment="0" applyProtection="0"/>
    <xf numFmtId="0" fontId="29" fillId="29" borderId="22" applyNumberFormat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30" borderId="28" applyNumberFormat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33" borderId="29" applyNumberFormat="0" applyFont="0" applyAlignment="0" applyProtection="0"/>
    <xf numFmtId="0" fontId="39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3" fillId="0" borderId="1" xfId="37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8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3" fillId="0" borderId="18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4" fillId="0" borderId="18" xfId="0" applyFont="1" applyBorder="1" applyAlignment="1">
      <alignment horizontal="left" textRotation="90" wrapText="1"/>
    </xf>
    <xf numFmtId="0" fontId="24" fillId="0" borderId="19" xfId="0" applyFont="1" applyBorder="1" applyAlignment="1">
      <alignment horizontal="left" textRotation="90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8"/>
  <sheetViews>
    <sheetView tabSelected="1" zoomScale="80" zoomScaleNormal="80" workbookViewId="0">
      <selection activeCell="AG31" sqref="AG31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6.2851562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5.5703125" customWidth="1"/>
    <col min="23" max="23" width="6.140625" customWidth="1"/>
    <col min="24" max="24" width="5" customWidth="1"/>
    <col min="25" max="25" width="4.85546875" customWidth="1"/>
    <col min="26" max="26" width="6.140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6" ht="31.5" customHeight="1">
      <c r="A2" s="90" t="s">
        <v>53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6" ht="28.5" customHeight="1">
      <c r="A3" s="65" t="s">
        <v>31</v>
      </c>
      <c r="B3" s="60"/>
      <c r="C3" s="60"/>
      <c r="D3" s="60"/>
      <c r="E3" s="83" t="s">
        <v>24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31"/>
      <c r="T3" s="21"/>
      <c r="U3" s="73" t="s">
        <v>13</v>
      </c>
      <c r="V3" s="72"/>
      <c r="W3" s="92" t="s">
        <v>6</v>
      </c>
      <c r="X3" s="92"/>
      <c r="Y3" s="93">
        <v>5</v>
      </c>
      <c r="Z3" s="73">
        <v>4</v>
      </c>
      <c r="AA3" s="73">
        <v>3</v>
      </c>
      <c r="AB3" s="93">
        <v>2</v>
      </c>
      <c r="AC3" s="72" t="s">
        <v>12</v>
      </c>
      <c r="AD3" s="72" t="s">
        <v>11</v>
      </c>
      <c r="AE3" s="73" t="s">
        <v>7</v>
      </c>
    </row>
    <row r="4" spans="1:36" ht="21.75" customHeight="1">
      <c r="A4" s="96" t="s">
        <v>5</v>
      </c>
      <c r="B4" s="97"/>
      <c r="C4" s="97"/>
      <c r="D4" s="97"/>
      <c r="E4" s="81" t="s">
        <v>29</v>
      </c>
      <c r="F4" s="82"/>
      <c r="G4" s="87" t="s">
        <v>25</v>
      </c>
      <c r="H4" s="87"/>
      <c r="I4" s="88"/>
      <c r="J4" s="86" t="s">
        <v>26</v>
      </c>
      <c r="K4" s="87"/>
      <c r="L4" s="88"/>
      <c r="M4" s="86" t="s">
        <v>27</v>
      </c>
      <c r="N4" s="87"/>
      <c r="O4" s="88"/>
      <c r="P4" s="86" t="s">
        <v>28</v>
      </c>
      <c r="Q4" s="87"/>
      <c r="R4" s="87"/>
      <c r="S4" s="32"/>
      <c r="T4" s="27"/>
      <c r="U4" s="72"/>
      <c r="V4" s="72"/>
      <c r="W4" s="92"/>
      <c r="X4" s="92"/>
      <c r="Y4" s="94"/>
      <c r="Z4" s="73"/>
      <c r="AA4" s="73"/>
      <c r="AB4" s="95"/>
      <c r="AC4" s="72"/>
      <c r="AD4" s="72"/>
      <c r="AE4" s="73"/>
    </row>
    <row r="5" spans="1:36" ht="36" customHeight="1">
      <c r="A5" s="65" t="s">
        <v>22</v>
      </c>
      <c r="B5" s="60"/>
      <c r="C5" s="60"/>
      <c r="D5" s="60"/>
      <c r="E5" s="68" t="s">
        <v>30</v>
      </c>
      <c r="F5" s="69"/>
      <c r="G5" s="35">
        <v>52</v>
      </c>
      <c r="H5" s="36" t="s">
        <v>23</v>
      </c>
      <c r="I5" s="37">
        <v>44</v>
      </c>
      <c r="J5" s="38">
        <v>43</v>
      </c>
      <c r="K5" s="36" t="s">
        <v>23</v>
      </c>
      <c r="L5" s="37">
        <v>34</v>
      </c>
      <c r="M5" s="38">
        <v>33</v>
      </c>
      <c r="N5" s="36" t="s">
        <v>23</v>
      </c>
      <c r="O5" s="37">
        <v>26</v>
      </c>
      <c r="P5" s="38">
        <v>25</v>
      </c>
      <c r="Q5" s="36" t="s">
        <v>23</v>
      </c>
      <c r="R5" s="35">
        <v>0</v>
      </c>
      <c r="S5" s="31"/>
      <c r="T5" s="21"/>
      <c r="U5" s="79">
        <v>21</v>
      </c>
      <c r="V5" s="80"/>
      <c r="W5" s="80">
        <v>20</v>
      </c>
      <c r="X5" s="80"/>
      <c r="Y5" s="13">
        <f>COUNTIF(AE10:AE30,5)</f>
        <v>6</v>
      </c>
      <c r="Z5" s="13">
        <f>COUNTIF(AE10:AE30,4)</f>
        <v>10</v>
      </c>
      <c r="AA5" s="13">
        <f>COUNTIF(AE10:AE30,3)</f>
        <v>2</v>
      </c>
      <c r="AB5" s="13">
        <f>COUNTIF(AE10:AE30,2)</f>
        <v>2</v>
      </c>
      <c r="AC5" s="15">
        <f>(Y5*Y3+Z5*Z3+AA5*AA3+AB5*AB3)/W5</f>
        <v>4</v>
      </c>
      <c r="AD5" s="34">
        <f>(Y5+Z5+AA5)/W5</f>
        <v>0.9</v>
      </c>
      <c r="AE5" s="14">
        <f>(Y5+Z5)/W5</f>
        <v>0.8</v>
      </c>
    </row>
    <row r="6" spans="1:36" ht="30" customHeight="1" thickBot="1">
      <c r="A6" s="74" t="s">
        <v>21</v>
      </c>
      <c r="B6" s="75"/>
      <c r="C6" s="16">
        <f>AC9</f>
        <v>52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7.5" customHeight="1" thickBot="1">
      <c r="A7" s="76" t="s">
        <v>1</v>
      </c>
      <c r="B7" s="78" t="s">
        <v>9</v>
      </c>
      <c r="C7" s="55" t="s">
        <v>54</v>
      </c>
      <c r="D7" s="56" t="s">
        <v>55</v>
      </c>
      <c r="E7" s="56" t="s">
        <v>56</v>
      </c>
      <c r="F7" s="56" t="s">
        <v>57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28"/>
      <c r="AC7" s="66" t="s">
        <v>10</v>
      </c>
      <c r="AD7" s="66" t="s">
        <v>2</v>
      </c>
      <c r="AE7" s="70" t="s">
        <v>0</v>
      </c>
      <c r="AJ7" s="1"/>
    </row>
    <row r="8" spans="1:36" ht="16.5" customHeight="1" thickBot="1">
      <c r="A8" s="77"/>
      <c r="B8" s="67"/>
      <c r="C8" s="29">
        <v>1</v>
      </c>
      <c r="D8" s="29">
        <f>C8+1</f>
        <v>2</v>
      </c>
      <c r="E8" s="29">
        <f t="shared" ref="E8:AB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29">
        <f t="shared" si="0"/>
        <v>17</v>
      </c>
      <c r="T8" s="29">
        <f t="shared" si="0"/>
        <v>18</v>
      </c>
      <c r="U8" s="29">
        <f t="shared" si="0"/>
        <v>19</v>
      </c>
      <c r="V8" s="29">
        <f t="shared" si="0"/>
        <v>20</v>
      </c>
      <c r="W8" s="29">
        <f t="shared" si="0"/>
        <v>21</v>
      </c>
      <c r="X8" s="29">
        <f t="shared" si="0"/>
        <v>22</v>
      </c>
      <c r="Y8" s="29">
        <f t="shared" si="0"/>
        <v>23</v>
      </c>
      <c r="Z8" s="29">
        <f t="shared" si="0"/>
        <v>24</v>
      </c>
      <c r="AA8" s="29">
        <f t="shared" si="0"/>
        <v>25</v>
      </c>
      <c r="AB8" s="29">
        <f t="shared" si="0"/>
        <v>26</v>
      </c>
      <c r="AC8" s="67"/>
      <c r="AD8" s="67"/>
      <c r="AE8" s="71"/>
      <c r="AJ8" s="1"/>
    </row>
    <row r="9" spans="1:36" ht="30" customHeight="1" thickBot="1">
      <c r="A9" s="24"/>
      <c r="B9" s="25" t="s">
        <v>20</v>
      </c>
      <c r="C9" s="47">
        <v>22</v>
      </c>
      <c r="D9" s="48">
        <v>5</v>
      </c>
      <c r="E9" s="48">
        <v>14</v>
      </c>
      <c r="F9" s="48">
        <v>11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30"/>
      <c r="AC9" s="25">
        <f t="shared" ref="AC9:AC30" si="1">SUM(C9:AB9)</f>
        <v>52</v>
      </c>
      <c r="AD9" s="25"/>
      <c r="AE9" s="26"/>
      <c r="AJ9" s="1"/>
    </row>
    <row r="10" spans="1:36" ht="15" customHeight="1" thickBot="1">
      <c r="A10" s="5">
        <v>1</v>
      </c>
      <c r="B10" s="49" t="s">
        <v>32</v>
      </c>
      <c r="C10" s="51">
        <v>17</v>
      </c>
      <c r="D10" s="52">
        <v>4</v>
      </c>
      <c r="E10" s="52">
        <v>12</v>
      </c>
      <c r="F10" s="52">
        <v>8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33"/>
      <c r="AC10" s="7">
        <f t="shared" si="1"/>
        <v>41</v>
      </c>
      <c r="AD10" s="4">
        <f>AC10/$C$6</f>
        <v>0.78846153846153844</v>
      </c>
      <c r="AE10" s="9">
        <f>IF(AC10&gt;$I$5,5,IF(AC10&gt;=$L$5,4,IF(AC10&gt;=$O$5,3,2)))</f>
        <v>4</v>
      </c>
    </row>
    <row r="11" spans="1:36" ht="15" customHeight="1" thickBot="1">
      <c r="A11" s="5">
        <f>A10+1</f>
        <v>2</v>
      </c>
      <c r="B11" s="50" t="s">
        <v>33</v>
      </c>
      <c r="C11" s="53">
        <v>17</v>
      </c>
      <c r="D11" s="54">
        <v>1</v>
      </c>
      <c r="E11" s="54">
        <v>14</v>
      </c>
      <c r="F11" s="54">
        <v>10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33"/>
      <c r="AC11" s="7">
        <f t="shared" si="1"/>
        <v>42</v>
      </c>
      <c r="AD11" s="4">
        <f t="shared" ref="AD11:AD30" si="2">AC11/$C$6</f>
        <v>0.80769230769230771</v>
      </c>
      <c r="AE11" s="9">
        <f t="shared" ref="AE11:AE30" si="3">IF(AC11&gt;$I$5,5,IF(AC11&gt;=$L$5,4,IF(AC11&gt;=$O$5,3,2)))</f>
        <v>4</v>
      </c>
    </row>
    <row r="12" spans="1:36" ht="15" customHeight="1" thickBot="1">
      <c r="A12" s="5">
        <f t="shared" ref="A12:A30" si="4">A11+1</f>
        <v>3</v>
      </c>
      <c r="B12" s="50" t="s">
        <v>34</v>
      </c>
      <c r="C12" s="53">
        <v>21</v>
      </c>
      <c r="D12" s="54">
        <v>4</v>
      </c>
      <c r="E12" s="54">
        <v>14</v>
      </c>
      <c r="F12" s="54">
        <v>10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33"/>
      <c r="AC12" s="7">
        <f t="shared" si="1"/>
        <v>49</v>
      </c>
      <c r="AD12" s="4">
        <f t="shared" si="2"/>
        <v>0.94230769230769229</v>
      </c>
      <c r="AE12" s="9">
        <f t="shared" si="3"/>
        <v>5</v>
      </c>
    </row>
    <row r="13" spans="1:36" ht="15" customHeight="1" thickBot="1">
      <c r="A13" s="5">
        <f t="shared" si="4"/>
        <v>4</v>
      </c>
      <c r="B13" s="50" t="s">
        <v>35</v>
      </c>
      <c r="C13" s="53">
        <v>15</v>
      </c>
      <c r="D13" s="54">
        <v>4</v>
      </c>
      <c r="E13" s="54">
        <v>14</v>
      </c>
      <c r="F13" s="54">
        <v>10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33"/>
      <c r="AC13" s="7">
        <f t="shared" si="1"/>
        <v>43</v>
      </c>
      <c r="AD13" s="4">
        <f t="shared" si="2"/>
        <v>0.82692307692307687</v>
      </c>
      <c r="AE13" s="9">
        <f t="shared" si="3"/>
        <v>4</v>
      </c>
    </row>
    <row r="14" spans="1:36" ht="15" customHeight="1" thickBot="1">
      <c r="A14" s="5">
        <f t="shared" si="4"/>
        <v>5</v>
      </c>
      <c r="B14" s="50" t="s">
        <v>36</v>
      </c>
      <c r="C14" s="53">
        <v>17</v>
      </c>
      <c r="D14" s="54">
        <v>4</v>
      </c>
      <c r="E14" s="54">
        <v>10</v>
      </c>
      <c r="F14" s="54">
        <v>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33"/>
      <c r="AC14" s="7">
        <f t="shared" si="1"/>
        <v>40</v>
      </c>
      <c r="AD14" s="4">
        <f t="shared" si="2"/>
        <v>0.76923076923076927</v>
      </c>
      <c r="AE14" s="9">
        <f t="shared" si="3"/>
        <v>4</v>
      </c>
    </row>
    <row r="15" spans="1:36" ht="15" customHeight="1" thickBot="1">
      <c r="A15" s="5">
        <f t="shared" si="4"/>
        <v>6</v>
      </c>
      <c r="B15" s="50" t="s">
        <v>37</v>
      </c>
      <c r="C15" s="53">
        <v>21</v>
      </c>
      <c r="D15" s="54">
        <v>4</v>
      </c>
      <c r="E15" s="54">
        <v>11</v>
      </c>
      <c r="F15" s="54">
        <v>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33"/>
      <c r="AC15" s="7">
        <f t="shared" si="1"/>
        <v>45</v>
      </c>
      <c r="AD15" s="4">
        <f t="shared" si="2"/>
        <v>0.86538461538461542</v>
      </c>
      <c r="AE15" s="9">
        <f t="shared" si="3"/>
        <v>5</v>
      </c>
    </row>
    <row r="16" spans="1:36" ht="15" customHeight="1" thickBot="1">
      <c r="A16" s="5">
        <f t="shared" si="4"/>
        <v>7</v>
      </c>
      <c r="B16" s="50" t="s">
        <v>38</v>
      </c>
      <c r="C16" s="53">
        <v>11</v>
      </c>
      <c r="D16" s="54">
        <v>4</v>
      </c>
      <c r="E16" s="54">
        <v>12</v>
      </c>
      <c r="F16" s="54">
        <v>10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33"/>
      <c r="AC16" s="7">
        <f t="shared" si="1"/>
        <v>37</v>
      </c>
      <c r="AD16" s="4">
        <f t="shared" si="2"/>
        <v>0.71153846153846156</v>
      </c>
      <c r="AE16" s="9">
        <f t="shared" si="3"/>
        <v>4</v>
      </c>
    </row>
    <row r="17" spans="1:31" ht="15" customHeight="1" thickBot="1">
      <c r="A17" s="5">
        <f t="shared" si="4"/>
        <v>8</v>
      </c>
      <c r="B17" s="50" t="s">
        <v>39</v>
      </c>
      <c r="C17" s="53">
        <v>15</v>
      </c>
      <c r="D17" s="54">
        <v>5</v>
      </c>
      <c r="E17" s="54">
        <v>14</v>
      </c>
      <c r="F17" s="54">
        <v>10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33"/>
      <c r="AC17" s="7">
        <f t="shared" si="1"/>
        <v>44</v>
      </c>
      <c r="AD17" s="4">
        <f t="shared" si="2"/>
        <v>0.84615384615384615</v>
      </c>
      <c r="AE17" s="9">
        <f t="shared" si="3"/>
        <v>4</v>
      </c>
    </row>
    <row r="18" spans="1:31" ht="15" customHeight="1" thickBot="1">
      <c r="A18" s="5">
        <f t="shared" si="4"/>
        <v>9</v>
      </c>
      <c r="B18" s="50" t="s">
        <v>40</v>
      </c>
      <c r="C18" s="53">
        <v>17</v>
      </c>
      <c r="D18" s="54">
        <v>5</v>
      </c>
      <c r="E18" s="54">
        <v>13</v>
      </c>
      <c r="F18" s="54">
        <v>10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33"/>
      <c r="AC18" s="7">
        <f t="shared" si="1"/>
        <v>45</v>
      </c>
      <c r="AD18" s="4">
        <f t="shared" si="2"/>
        <v>0.86538461538461542</v>
      </c>
      <c r="AE18" s="9">
        <f t="shared" si="3"/>
        <v>5</v>
      </c>
    </row>
    <row r="19" spans="1:31" ht="15" customHeight="1" thickBot="1">
      <c r="A19" s="5">
        <f t="shared" si="4"/>
        <v>10</v>
      </c>
      <c r="B19" s="50" t="s">
        <v>41</v>
      </c>
      <c r="C19" s="53">
        <v>13</v>
      </c>
      <c r="D19" s="54">
        <v>4</v>
      </c>
      <c r="E19" s="54">
        <v>11</v>
      </c>
      <c r="F19" s="54">
        <v>6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33"/>
      <c r="AC19" s="7">
        <f t="shared" si="1"/>
        <v>34</v>
      </c>
      <c r="AD19" s="4">
        <f t="shared" si="2"/>
        <v>0.65384615384615385</v>
      </c>
      <c r="AE19" s="9">
        <f t="shared" si="3"/>
        <v>4</v>
      </c>
    </row>
    <row r="20" spans="1:31" ht="15" customHeight="1" thickBot="1">
      <c r="A20" s="5">
        <f t="shared" si="4"/>
        <v>11</v>
      </c>
      <c r="B20" s="50" t="s">
        <v>42</v>
      </c>
      <c r="C20" s="53" t="s">
        <v>58</v>
      </c>
      <c r="D20" s="54" t="s">
        <v>58</v>
      </c>
      <c r="E20" s="54" t="s">
        <v>58</v>
      </c>
      <c r="F20" s="54" t="s">
        <v>58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7"/>
      <c r="AC20" s="7" t="s">
        <v>58</v>
      </c>
      <c r="AD20" s="4" t="s">
        <v>58</v>
      </c>
      <c r="AE20" s="9" t="s">
        <v>58</v>
      </c>
    </row>
    <row r="21" spans="1:31" ht="15" customHeight="1" thickBot="1">
      <c r="A21" s="5">
        <f t="shared" si="4"/>
        <v>12</v>
      </c>
      <c r="B21" s="50" t="s">
        <v>43</v>
      </c>
      <c r="C21" s="53">
        <v>14</v>
      </c>
      <c r="D21" s="54">
        <v>4</v>
      </c>
      <c r="E21" s="54">
        <v>10</v>
      </c>
      <c r="F21" s="54">
        <v>9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7"/>
      <c r="AC21" s="7">
        <f t="shared" si="1"/>
        <v>37</v>
      </c>
      <c r="AD21" s="4">
        <f t="shared" si="2"/>
        <v>0.71153846153846156</v>
      </c>
      <c r="AE21" s="9">
        <f t="shared" si="3"/>
        <v>4</v>
      </c>
    </row>
    <row r="22" spans="1:31" ht="15" customHeight="1" thickBot="1">
      <c r="A22" s="5">
        <f t="shared" si="4"/>
        <v>13</v>
      </c>
      <c r="B22" s="50" t="s">
        <v>44</v>
      </c>
      <c r="C22" s="53">
        <v>5</v>
      </c>
      <c r="D22" s="54">
        <v>1</v>
      </c>
      <c r="E22" s="54">
        <v>11</v>
      </c>
      <c r="F22" s="54">
        <v>6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7"/>
      <c r="AC22" s="7">
        <f t="shared" si="1"/>
        <v>23</v>
      </c>
      <c r="AD22" s="4">
        <f t="shared" si="2"/>
        <v>0.44230769230769229</v>
      </c>
      <c r="AE22" s="9">
        <f t="shared" si="3"/>
        <v>2</v>
      </c>
    </row>
    <row r="23" spans="1:31" ht="15" customHeight="1" thickBot="1">
      <c r="A23" s="5">
        <f t="shared" si="4"/>
        <v>14</v>
      </c>
      <c r="B23" s="50" t="s">
        <v>45</v>
      </c>
      <c r="C23" s="53">
        <v>21</v>
      </c>
      <c r="D23" s="54">
        <v>1</v>
      </c>
      <c r="E23" s="54">
        <v>13</v>
      </c>
      <c r="F23" s="54">
        <v>10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7"/>
      <c r="AC23" s="7">
        <f t="shared" si="1"/>
        <v>45</v>
      </c>
      <c r="AD23" s="4">
        <f t="shared" si="2"/>
        <v>0.86538461538461542</v>
      </c>
      <c r="AE23" s="9">
        <f t="shared" si="3"/>
        <v>5</v>
      </c>
    </row>
    <row r="24" spans="1:31" ht="15" customHeight="1" thickBot="1">
      <c r="A24" s="5">
        <f t="shared" si="4"/>
        <v>15</v>
      </c>
      <c r="B24" s="50" t="s">
        <v>46</v>
      </c>
      <c r="C24" s="53">
        <v>13</v>
      </c>
      <c r="D24" s="54">
        <v>2</v>
      </c>
      <c r="E24" s="54">
        <v>11</v>
      </c>
      <c r="F24" s="54">
        <v>10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7"/>
      <c r="AC24" s="7">
        <f t="shared" si="1"/>
        <v>36</v>
      </c>
      <c r="AD24" s="4">
        <f t="shared" si="2"/>
        <v>0.69230769230769229</v>
      </c>
      <c r="AE24" s="9">
        <f t="shared" si="3"/>
        <v>4</v>
      </c>
    </row>
    <row r="25" spans="1:31" ht="15" customHeight="1" thickBot="1">
      <c r="A25" s="5">
        <f t="shared" si="4"/>
        <v>16</v>
      </c>
      <c r="B25" s="50" t="s">
        <v>47</v>
      </c>
      <c r="C25" s="53">
        <v>13</v>
      </c>
      <c r="D25" s="54">
        <v>0</v>
      </c>
      <c r="E25" s="54">
        <v>4</v>
      </c>
      <c r="F25" s="54">
        <v>6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7"/>
      <c r="AC25" s="7">
        <f t="shared" si="1"/>
        <v>23</v>
      </c>
      <c r="AD25" s="4">
        <f t="shared" si="2"/>
        <v>0.44230769230769229</v>
      </c>
      <c r="AE25" s="9">
        <f t="shared" si="3"/>
        <v>2</v>
      </c>
    </row>
    <row r="26" spans="1:31" ht="15" customHeight="1" thickBot="1">
      <c r="A26" s="5">
        <f t="shared" si="4"/>
        <v>17</v>
      </c>
      <c r="B26" s="50" t="s">
        <v>48</v>
      </c>
      <c r="C26" s="53">
        <v>10</v>
      </c>
      <c r="D26" s="54">
        <v>4</v>
      </c>
      <c r="E26" s="54">
        <v>12</v>
      </c>
      <c r="F26" s="54">
        <v>10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7"/>
      <c r="AC26" s="7">
        <f t="shared" si="1"/>
        <v>36</v>
      </c>
      <c r="AD26" s="4">
        <f t="shared" si="2"/>
        <v>0.69230769230769229</v>
      </c>
      <c r="AE26" s="9">
        <f t="shared" si="3"/>
        <v>4</v>
      </c>
    </row>
    <row r="27" spans="1:31" ht="15" customHeight="1" thickBot="1">
      <c r="A27" s="5">
        <f t="shared" si="4"/>
        <v>18</v>
      </c>
      <c r="B27" s="49" t="s">
        <v>49</v>
      </c>
      <c r="C27" s="51">
        <v>14</v>
      </c>
      <c r="D27" s="52">
        <v>0</v>
      </c>
      <c r="E27" s="52">
        <v>9</v>
      </c>
      <c r="F27" s="52">
        <v>9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7"/>
      <c r="AC27" s="7">
        <f t="shared" si="1"/>
        <v>32</v>
      </c>
      <c r="AD27" s="4">
        <f t="shared" si="2"/>
        <v>0.61538461538461542</v>
      </c>
      <c r="AE27" s="9">
        <f t="shared" si="3"/>
        <v>3</v>
      </c>
    </row>
    <row r="28" spans="1:31" ht="15" customHeight="1" thickBot="1">
      <c r="A28" s="5">
        <f t="shared" si="4"/>
        <v>19</v>
      </c>
      <c r="B28" s="50" t="s">
        <v>50</v>
      </c>
      <c r="C28" s="53">
        <v>14</v>
      </c>
      <c r="D28" s="54">
        <v>0</v>
      </c>
      <c r="E28" s="54">
        <v>10</v>
      </c>
      <c r="F28" s="54">
        <v>6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7"/>
      <c r="AC28" s="7">
        <f t="shared" si="1"/>
        <v>30</v>
      </c>
      <c r="AD28" s="4">
        <f t="shared" si="2"/>
        <v>0.57692307692307687</v>
      </c>
      <c r="AE28" s="9">
        <f t="shared" si="3"/>
        <v>3</v>
      </c>
    </row>
    <row r="29" spans="1:31" ht="15" customHeight="1" thickBot="1">
      <c r="A29" s="5">
        <f t="shared" si="4"/>
        <v>20</v>
      </c>
      <c r="B29" s="50" t="s">
        <v>51</v>
      </c>
      <c r="C29" s="53">
        <v>21</v>
      </c>
      <c r="D29" s="54">
        <v>1</v>
      </c>
      <c r="E29" s="54">
        <v>13</v>
      </c>
      <c r="F29" s="54">
        <v>10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7"/>
      <c r="AC29" s="7">
        <f t="shared" si="1"/>
        <v>45</v>
      </c>
      <c r="AD29" s="4">
        <f t="shared" si="2"/>
        <v>0.86538461538461542</v>
      </c>
      <c r="AE29" s="9">
        <f t="shared" si="3"/>
        <v>5</v>
      </c>
    </row>
    <row r="30" spans="1:31" ht="15" customHeight="1" thickBot="1">
      <c r="A30" s="5">
        <f t="shared" si="4"/>
        <v>21</v>
      </c>
      <c r="B30" s="50" t="s">
        <v>52</v>
      </c>
      <c r="C30" s="53">
        <v>20</v>
      </c>
      <c r="D30" s="54">
        <v>1</v>
      </c>
      <c r="E30" s="54">
        <v>14</v>
      </c>
      <c r="F30" s="54">
        <v>10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39"/>
      <c r="AC30" s="7">
        <f t="shared" si="1"/>
        <v>45</v>
      </c>
      <c r="AD30" s="4">
        <f t="shared" si="2"/>
        <v>0.86538461538461542</v>
      </c>
      <c r="AE30" s="9">
        <f t="shared" si="3"/>
        <v>5</v>
      </c>
    </row>
    <row r="31" spans="1:31" ht="15" customHeight="1">
      <c r="A31" s="61" t="s">
        <v>3</v>
      </c>
      <c r="B31" s="62"/>
      <c r="C31" s="40">
        <f t="shared" ref="C31:AA31" si="5">SUM(C10:C30)</f>
        <v>309</v>
      </c>
      <c r="D31" s="40">
        <f t="shared" si="5"/>
        <v>53</v>
      </c>
      <c r="E31" s="40">
        <f t="shared" si="5"/>
        <v>232</v>
      </c>
      <c r="F31" s="40">
        <f t="shared" si="5"/>
        <v>178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1">
        <f>AVERAGE(AC10:AC30)</f>
        <v>38.6</v>
      </c>
      <c r="AD31" s="42">
        <f>AVERAGE(AD10:AD30)</f>
        <v>0.74230769230769211</v>
      </c>
      <c r="AE31" s="43">
        <f>AVERAGE(AE10:AE30)</f>
        <v>4</v>
      </c>
    </row>
    <row r="32" spans="1:31" ht="15" customHeight="1" thickBot="1">
      <c r="A32" s="63" t="s">
        <v>8</v>
      </c>
      <c r="B32" s="64"/>
      <c r="C32" s="44">
        <f t="shared" ref="C32:L32" si="6">C31/($W$5*C9)</f>
        <v>0.70227272727272727</v>
      </c>
      <c r="D32" s="44">
        <f t="shared" si="6"/>
        <v>0.53</v>
      </c>
      <c r="E32" s="44">
        <f t="shared" si="6"/>
        <v>0.82857142857142863</v>
      </c>
      <c r="F32" s="44">
        <f t="shared" si="6"/>
        <v>0.80909090909090908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46"/>
    </row>
    <row r="33" spans="1:31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" customHeight="1">
      <c r="A34" s="57" t="s">
        <v>14</v>
      </c>
      <c r="B34" s="60"/>
      <c r="C34" s="17">
        <f>U5</f>
        <v>21</v>
      </c>
      <c r="D34" s="57" t="s">
        <v>15</v>
      </c>
      <c r="E34" s="60"/>
      <c r="F34" s="60"/>
      <c r="G34" s="60"/>
      <c r="H34" s="17">
        <f>W5</f>
        <v>20</v>
      </c>
      <c r="I34" s="21"/>
      <c r="J34" s="21"/>
      <c r="K34" s="57"/>
      <c r="L34" s="60"/>
      <c r="M34" s="60"/>
      <c r="N34" s="60"/>
      <c r="O34" s="60"/>
      <c r="P34" s="6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6"/>
      <c r="AD34" s="6"/>
      <c r="AE34" s="6"/>
    </row>
    <row r="35" spans="1:31" ht="15" customHeight="1">
      <c r="A35" s="21" t="s">
        <v>16</v>
      </c>
      <c r="B35" s="22"/>
      <c r="C35" s="17"/>
      <c r="D35" s="21"/>
      <c r="E35" s="22">
        <f>COUNTIF(AD10:AD30,"&gt;=50%")</f>
        <v>18</v>
      </c>
      <c r="F35" s="18" t="s">
        <v>23</v>
      </c>
      <c r="G35" s="58">
        <f>COUNTIF(AD10:AD30,"&gt;=50%")/W5</f>
        <v>0.9</v>
      </c>
      <c r="H35" s="5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6"/>
      <c r="AD35" s="6"/>
      <c r="AE35" s="6"/>
    </row>
    <row r="36" spans="1:31" ht="15" customHeight="1">
      <c r="A36" s="21" t="s">
        <v>17</v>
      </c>
      <c r="B36" s="21"/>
      <c r="C36" s="21"/>
      <c r="D36" s="21"/>
      <c r="E36" s="21">
        <f>COUNTIF(AD10:AD30,"&gt;=64%")</f>
        <v>16</v>
      </c>
      <c r="F36" s="19" t="s">
        <v>23</v>
      </c>
      <c r="G36" s="59">
        <f>COUNTIF(AD10:AD30,"&gt;=64%")/W5</f>
        <v>0.8</v>
      </c>
      <c r="H36" s="58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11"/>
      <c r="AD36" s="11"/>
      <c r="AE36" s="11"/>
    </row>
    <row r="37" spans="1:31" ht="15" customHeight="1">
      <c r="A37" s="6" t="s">
        <v>18</v>
      </c>
      <c r="B37" s="21"/>
      <c r="C37" s="21"/>
      <c r="D37" s="21"/>
      <c r="E37" s="21">
        <f>COUNTIF(AD10:AD30,"&gt;=75%")</f>
        <v>11</v>
      </c>
      <c r="F37" s="19" t="s">
        <v>23</v>
      </c>
      <c r="G37" s="59">
        <f>COUNTIF(AD10:AD30,"&gt;=75%")/W5</f>
        <v>0.55000000000000004</v>
      </c>
      <c r="H37" s="58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6"/>
      <c r="AD37" s="6"/>
      <c r="AE37" s="6"/>
    </row>
    <row r="38" spans="1:31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6"/>
      <c r="AD38" s="6"/>
      <c r="AE38" s="6"/>
    </row>
    <row r="39" spans="1:31" ht="15.75">
      <c r="A39" s="10" t="s">
        <v>19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11"/>
      <c r="AD39" s="11"/>
      <c r="AE39" s="11"/>
    </row>
    <row r="40" spans="1:31" ht="21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6"/>
      <c r="AD41" s="6"/>
      <c r="AE41" s="6"/>
    </row>
    <row r="42" spans="1:31" ht="15.7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2"/>
      <c r="Y42" s="8"/>
      <c r="Z42" s="8"/>
      <c r="AA42" s="8"/>
      <c r="AB42" s="12"/>
      <c r="AC42" s="20"/>
      <c r="AD42" s="20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8"/>
      <c r="AA43" s="8"/>
      <c r="AB43" s="8"/>
      <c r="AC43" s="20"/>
      <c r="AD43" s="20"/>
      <c r="AE43" s="6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8"/>
      <c r="Z44" s="8"/>
      <c r="AA44" s="8"/>
      <c r="AB44" s="8"/>
      <c r="AC44" s="20"/>
      <c r="AD44" s="20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31:B31"/>
    <mergeCell ref="A32:B32"/>
    <mergeCell ref="A5:D5"/>
    <mergeCell ref="AD7:AD8"/>
    <mergeCell ref="A34:B34"/>
    <mergeCell ref="D34:G34"/>
    <mergeCell ref="E5:F5"/>
    <mergeCell ref="A42:W42"/>
    <mergeCell ref="G35:H35"/>
    <mergeCell ref="G36:H36"/>
    <mergeCell ref="G37:H37"/>
    <mergeCell ref="K34:P34"/>
  </mergeCells>
  <phoneticPr fontId="22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РБТ</cp:lastModifiedBy>
  <cp:lastPrinted>2017-05-18T09:31:56Z</cp:lastPrinted>
  <dcterms:created xsi:type="dcterms:W3CDTF">2012-09-06T14:18:27Z</dcterms:created>
  <dcterms:modified xsi:type="dcterms:W3CDTF">2018-05-31T11:40:08Z</dcterms:modified>
</cp:coreProperties>
</file>