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180" windowWidth="12510" windowHeight="8010" activeTab="1"/>
  </bookViews>
  <sheets>
    <sheet name="7а" sheetId="26" r:id="rId1"/>
    <sheet name="7б" sheetId="27" r:id="rId2"/>
    <sheet name="Лист2" sheetId="28" r:id="rId3"/>
  </sheets>
  <definedNames>
    <definedName name="_xlnm._FilterDatabase" localSheetId="0" hidden="1">'7а'!$AD$7:$AD$37</definedName>
    <definedName name="_xlnm._FilterDatabase" localSheetId="1" hidden="1">'7б'!$AD$7:$AD$31</definedName>
    <definedName name="_xlnm.Print_Area" localSheetId="0">'7а'!$A$1:$AE$36</definedName>
    <definedName name="_xlnm.Print_Area" localSheetId="1">'7б'!$A$1:$AE$30</definedName>
  </definedNames>
  <calcPr calcId="124519"/>
</workbook>
</file>

<file path=xl/calcChain.xml><?xml version="1.0" encoding="utf-8"?>
<calcChain xmlns="http://schemas.openxmlformats.org/spreadsheetml/2006/main">
  <c r="AE11" i="27"/>
  <c r="AE12"/>
  <c r="AE13"/>
  <c r="AE15"/>
  <c r="AE16"/>
  <c r="AE17"/>
  <c r="AE18"/>
  <c r="AE19"/>
  <c r="AE20"/>
  <c r="AE21"/>
  <c r="AE22"/>
  <c r="AE23"/>
  <c r="AE25"/>
  <c r="AE26"/>
  <c r="AE27"/>
  <c r="AE28"/>
  <c r="AD11"/>
  <c r="AD12"/>
  <c r="AD13"/>
  <c r="AD15"/>
  <c r="AD16"/>
  <c r="AD17"/>
  <c r="AD18"/>
  <c r="AD19"/>
  <c r="AD20"/>
  <c r="AD21"/>
  <c r="AD22"/>
  <c r="AD23"/>
  <c r="AD25"/>
  <c r="AD26"/>
  <c r="AD27"/>
  <c r="AD28"/>
  <c r="AC11"/>
  <c r="AC12"/>
  <c r="AC13"/>
  <c r="AC14"/>
  <c r="AE14" s="1"/>
  <c r="AC15"/>
  <c r="AC16"/>
  <c r="AC17"/>
  <c r="AC18"/>
  <c r="AC19"/>
  <c r="AC20"/>
  <c r="AC21"/>
  <c r="AC22"/>
  <c r="AC23"/>
  <c r="AC24"/>
  <c r="AD24" s="1"/>
  <c r="AC25"/>
  <c r="AC26"/>
  <c r="AC27"/>
  <c r="AC28"/>
  <c r="D8"/>
  <c r="E8" s="1"/>
  <c r="F8" s="1"/>
  <c r="G8" s="1"/>
  <c r="H8" s="1"/>
  <c r="I8" s="1"/>
  <c r="J8" s="1"/>
  <c r="K8" s="1"/>
  <c r="L8" s="1"/>
  <c r="M8" s="1"/>
  <c r="N8" s="1"/>
  <c r="O8" s="1"/>
  <c r="P8" s="1"/>
  <c r="AE24" l="1"/>
  <c r="AD14"/>
  <c r="AC33" i="26"/>
  <c r="AE33" l="1"/>
  <c r="AC31"/>
  <c r="AE31" s="1"/>
  <c r="AC32" l="1"/>
  <c r="AE32" s="1"/>
  <c r="AC30"/>
  <c r="AE30" s="1"/>
  <c r="AC29"/>
  <c r="AE29" s="1"/>
  <c r="AC28"/>
  <c r="AE28" s="1"/>
  <c r="AC27"/>
  <c r="AE27" s="1"/>
  <c r="H32" i="27" l="1"/>
  <c r="C32"/>
  <c r="P29"/>
  <c r="P30" s="1"/>
  <c r="O29"/>
  <c r="O30" s="1"/>
  <c r="N29"/>
  <c r="N30" s="1"/>
  <c r="M29"/>
  <c r="M30" s="1"/>
  <c r="L29"/>
  <c r="L30" s="1"/>
  <c r="K29"/>
  <c r="K30" s="1"/>
  <c r="J29"/>
  <c r="J30" s="1"/>
  <c r="I29"/>
  <c r="I30" s="1"/>
  <c r="H29"/>
  <c r="H30" s="1"/>
  <c r="G29"/>
  <c r="G30" s="1"/>
  <c r="F29"/>
  <c r="F30" s="1"/>
  <c r="E29"/>
  <c r="E30" s="1"/>
  <c r="D29"/>
  <c r="D30" s="1"/>
  <c r="C29"/>
  <c r="C30" s="1"/>
  <c r="AC10"/>
  <c r="AE10" s="1"/>
  <c r="AC9"/>
  <c r="C6" s="1"/>
  <c r="AC29" l="1"/>
  <c r="AD10"/>
  <c r="G35" l="1"/>
  <c r="G34"/>
  <c r="G33"/>
  <c r="E35"/>
  <c r="E34"/>
  <c r="E33"/>
  <c r="AD29"/>
  <c r="AE29"/>
  <c r="AB5"/>
  <c r="Z5"/>
  <c r="Y5"/>
  <c r="AA5"/>
  <c r="AC18" i="26"/>
  <c r="AE18" s="1"/>
  <c r="AC19"/>
  <c r="AE19" s="1"/>
  <c r="AC20"/>
  <c r="AE20" s="1"/>
  <c r="AC21"/>
  <c r="AE21" s="1"/>
  <c r="AC22"/>
  <c r="AE22" s="1"/>
  <c r="AC23"/>
  <c r="AE23" s="1"/>
  <c r="AC24"/>
  <c r="AE24" s="1"/>
  <c r="AC25"/>
  <c r="AE25" s="1"/>
  <c r="AC26"/>
  <c r="AE26" s="1"/>
  <c r="AC34"/>
  <c r="AE34" s="1"/>
  <c r="AC9"/>
  <c r="C6" s="1"/>
  <c r="AD33" l="1"/>
  <c r="AD31"/>
  <c r="AD32"/>
  <c r="AD28"/>
  <c r="AD27"/>
  <c r="AD29"/>
  <c r="AD30"/>
  <c r="AD5" i="27"/>
  <c r="AC5"/>
  <c r="AE5"/>
  <c r="AD26" i="26"/>
  <c r="AD22"/>
  <c r="AD19"/>
  <c r="AD21"/>
  <c r="AD24"/>
  <c r="AD34"/>
  <c r="AD25"/>
  <c r="AD23"/>
  <c r="AD20"/>
  <c r="AD18"/>
  <c r="L35"/>
  <c r="L36" s="1"/>
  <c r="M35"/>
  <c r="M36" s="1"/>
  <c r="H38" l="1"/>
  <c r="C38"/>
  <c r="P35"/>
  <c r="P36" s="1"/>
  <c r="O35"/>
  <c r="O36" s="1"/>
  <c r="N35"/>
  <c r="N36" s="1"/>
  <c r="K35"/>
  <c r="K36" s="1"/>
  <c r="J35"/>
  <c r="J36" s="1"/>
  <c r="I35"/>
  <c r="I36" s="1"/>
  <c r="H35"/>
  <c r="H36" s="1"/>
  <c r="G35"/>
  <c r="G36" s="1"/>
  <c r="F35"/>
  <c r="F36" s="1"/>
  <c r="E35"/>
  <c r="E36" s="1"/>
  <c r="D35"/>
  <c r="D36" s="1"/>
  <c r="C35"/>
  <c r="C36" s="1"/>
  <c r="AC17"/>
  <c r="AE17" s="1"/>
  <c r="AC16"/>
  <c r="AE16" s="1"/>
  <c r="AC15"/>
  <c r="AE15" s="1"/>
  <c r="AC14"/>
  <c r="AE14" s="1"/>
  <c r="AC13"/>
  <c r="AE13" s="1"/>
  <c r="AC12"/>
  <c r="AE12" s="1"/>
  <c r="AC11"/>
  <c r="AE11" s="1"/>
  <c r="AC10"/>
  <c r="AE10" s="1"/>
  <c r="AC35" l="1"/>
  <c r="AA5"/>
  <c r="AD10"/>
  <c r="AD11"/>
  <c r="AD13"/>
  <c r="AD15"/>
  <c r="AD17"/>
  <c r="AD12"/>
  <c r="AD14"/>
  <c r="AD16"/>
  <c r="Z5" l="1"/>
  <c r="G41"/>
  <c r="E41"/>
  <c r="G39"/>
  <c r="G40"/>
  <c r="E40"/>
  <c r="E39"/>
  <c r="AD35"/>
  <c r="AB5"/>
  <c r="AE35"/>
  <c r="Y5"/>
  <c r="AE5" l="1"/>
  <c r="AC5"/>
  <c r="AD5"/>
</calcChain>
</file>

<file path=xl/sharedStrings.xml><?xml version="1.0" encoding="utf-8"?>
<sst xmlns="http://schemas.openxmlformats.org/spreadsheetml/2006/main" count="168" uniqueCount="123">
  <si>
    <t>Оценка</t>
  </si>
  <si>
    <t>№</t>
  </si>
  <si>
    <t>%  прав-но выпол-ых заданий</t>
  </si>
  <si>
    <t>Всего</t>
  </si>
  <si>
    <t>Анализ</t>
  </si>
  <si>
    <r>
      <t xml:space="preserve">Образование </t>
    </r>
    <r>
      <rPr>
        <i/>
        <u/>
        <sz val="12"/>
        <color theme="1"/>
        <rFont val="Times New Roman"/>
        <family val="1"/>
        <charset val="204"/>
      </rPr>
      <t>высшее</t>
    </r>
  </si>
  <si>
    <t>Писали</t>
  </si>
  <si>
    <t>% качества</t>
  </si>
  <si>
    <t>Процент выполнения</t>
  </si>
  <si>
    <t>Фамилия, имя</t>
  </si>
  <si>
    <t>Сумма баллов</t>
  </si>
  <si>
    <t>% успеваемости</t>
  </si>
  <si>
    <t>% средний балл</t>
  </si>
  <si>
    <t>По списку</t>
  </si>
  <si>
    <t xml:space="preserve">Всего учащихся в классе </t>
  </si>
  <si>
    <t xml:space="preserve">Писали работу </t>
  </si>
  <si>
    <t>Усвоение Государственных стандартов</t>
  </si>
  <si>
    <t xml:space="preserve">Полнота усвоения ГОС  </t>
  </si>
  <si>
    <t xml:space="preserve">Прочность усвоения ГОС </t>
  </si>
  <si>
    <t>Затруднения вызвали следующие проверяемые элементы:</t>
  </si>
  <si>
    <t>кол-во баллов за задание</t>
  </si>
  <si>
    <t>Максимальное количество баллов</t>
  </si>
  <si>
    <t>-</t>
  </si>
  <si>
    <t>КРИТЕРИИ ОЦЕНИВАНИЯ</t>
  </si>
  <si>
    <t>"5"</t>
  </si>
  <si>
    <t>"4"</t>
  </si>
  <si>
    <t>"3"</t>
  </si>
  <si>
    <t>"2"</t>
  </si>
  <si>
    <t>Отметка</t>
  </si>
  <si>
    <t>Баллы</t>
  </si>
  <si>
    <t>Федоренко Анна</t>
  </si>
  <si>
    <t>Кузьмин Максим</t>
  </si>
  <si>
    <t>Буршин Денис</t>
  </si>
  <si>
    <t>Сергиенко Анастасия</t>
  </si>
  <si>
    <t>Измайлов Тимур</t>
  </si>
  <si>
    <t>Казаринов Михаил</t>
  </si>
  <si>
    <t>Бредихин Александр</t>
  </si>
  <si>
    <t>Захарова Ольга</t>
  </si>
  <si>
    <t>Зубрева Анастасия</t>
  </si>
  <si>
    <t>Захарова Софья</t>
  </si>
  <si>
    <t>Колесник Елена</t>
  </si>
  <si>
    <t>Сезень Матвей</t>
  </si>
  <si>
    <t>Галеев Руслан</t>
  </si>
  <si>
    <t>Попович Виолетта</t>
  </si>
  <si>
    <t>Яфаров Камиль</t>
  </si>
  <si>
    <t>Хадыева Айгуль</t>
  </si>
  <si>
    <t>Бикбулатова Лиана</t>
  </si>
  <si>
    <t>Зайцев Иван</t>
  </si>
  <si>
    <t>Коваленко Константин</t>
  </si>
  <si>
    <t>Толочко Кирилл</t>
  </si>
  <si>
    <t>Зотов Михаил</t>
  </si>
  <si>
    <t>Исаева Ксения</t>
  </si>
  <si>
    <t>Марченко Алена</t>
  </si>
  <si>
    <r>
      <t xml:space="preserve">Учитель </t>
    </r>
    <r>
      <rPr>
        <i/>
        <u/>
        <sz val="12"/>
        <rFont val="Times New Roman"/>
        <family val="1"/>
        <charset val="204"/>
      </rPr>
      <t>Медведева Ю.А</t>
    </r>
  </si>
  <si>
    <r>
      <t xml:space="preserve">Квалификационная категория </t>
    </r>
    <r>
      <rPr>
        <i/>
        <u/>
        <sz val="12"/>
        <rFont val="Times New Roman"/>
        <family val="1"/>
        <charset val="204"/>
      </rPr>
      <t>первая</t>
    </r>
  </si>
  <si>
    <r>
      <t xml:space="preserve">промежуточной аттестации по </t>
    </r>
    <r>
      <rPr>
        <b/>
        <sz val="12"/>
        <rFont val="Times New Roman"/>
        <family val="1"/>
        <charset val="204"/>
      </rPr>
      <t>литературе за 2-ое полугодие 2017-2018 уч года в 7А классе</t>
    </r>
  </si>
  <si>
    <t>В1</t>
  </si>
  <si>
    <t>В2</t>
  </si>
  <si>
    <t>В3</t>
  </si>
  <si>
    <t>В4</t>
  </si>
  <si>
    <t>С1</t>
  </si>
  <si>
    <t>С2</t>
  </si>
  <si>
    <t>А1</t>
  </si>
  <si>
    <t>А2</t>
  </si>
  <si>
    <t>А3</t>
  </si>
  <si>
    <t>А4</t>
  </si>
  <si>
    <t>А5</t>
  </si>
  <si>
    <t>А6</t>
  </si>
  <si>
    <t>А7</t>
  </si>
  <si>
    <t>А8</t>
  </si>
  <si>
    <t>Сочинение-рассуждение по проблеме отрывка</t>
  </si>
  <si>
    <t>Анализ отрывка</t>
  </si>
  <si>
    <t>Знание средств худ-ой выразительности</t>
  </si>
  <si>
    <t>Определение стихотворного размера отрывка</t>
  </si>
  <si>
    <t>Определение персонажа  по его описанию</t>
  </si>
  <si>
    <t>Знание определений образно-выразительных средств</t>
  </si>
  <si>
    <t>Соотнесение автора с его произведением</t>
  </si>
  <si>
    <t>Знание текста произведения</t>
  </si>
  <si>
    <t>Знание теории литературы</t>
  </si>
  <si>
    <t>Умение определять тему произведения</t>
  </si>
  <si>
    <t>Умение определять основную мысль произведения</t>
  </si>
  <si>
    <t>Определение жанра произведения</t>
  </si>
  <si>
    <t>Знание хронологии событий, компонентов композиции</t>
  </si>
  <si>
    <t>Определение персонажа по его характеристике</t>
  </si>
  <si>
    <t>Монкина Ульяна</t>
  </si>
  <si>
    <t>Дададжанов Абдулла</t>
  </si>
  <si>
    <r>
      <t xml:space="preserve">Учитель </t>
    </r>
    <r>
      <rPr>
        <i/>
        <u/>
        <sz val="12"/>
        <rFont val="Times New Roman"/>
        <family val="1"/>
        <charset val="204"/>
      </rPr>
      <t>Хлопова Елена Георгиевна</t>
    </r>
  </si>
  <si>
    <t>Определение персонажа по его характеристике - 50%</t>
  </si>
  <si>
    <t>Определение стихотворного размера отрывка - 28%%</t>
  </si>
  <si>
    <t>Знание средств худ-ой выразительности -44%</t>
  </si>
  <si>
    <t xml:space="preserve">Автомонова Виктория </t>
  </si>
  <si>
    <t xml:space="preserve">Безденежных Артём </t>
  </si>
  <si>
    <t xml:space="preserve">Ванькова Лера </t>
  </si>
  <si>
    <t xml:space="preserve">Гаренских Никита </t>
  </si>
  <si>
    <t xml:space="preserve">Закриева Айшат </t>
  </si>
  <si>
    <t xml:space="preserve">Земскова Анна </t>
  </si>
  <si>
    <t xml:space="preserve">Зулькарнаева Вилена </t>
  </si>
  <si>
    <t xml:space="preserve">Игнатова Мария </t>
  </si>
  <si>
    <t xml:space="preserve">Корней Артём </t>
  </si>
  <si>
    <t xml:space="preserve">Короташ Виктория </t>
  </si>
  <si>
    <t xml:space="preserve">Куфельд Рома </t>
  </si>
  <si>
    <t xml:space="preserve">Надымова Владислава </t>
  </si>
  <si>
    <t xml:space="preserve">Сайдал-Алиева Хадижат </t>
  </si>
  <si>
    <t xml:space="preserve">Султанова Лилиана </t>
  </si>
  <si>
    <t xml:space="preserve">Суров Миша </t>
  </si>
  <si>
    <t xml:space="preserve">Сюра Алиса </t>
  </si>
  <si>
    <t xml:space="preserve">Тепсуркаев Мовсар </t>
  </si>
  <si>
    <t xml:space="preserve">Фошина Дарья </t>
  </si>
  <si>
    <t xml:space="preserve">Шарафутдинова Милана </t>
  </si>
  <si>
    <t>Знание жанров произведений</t>
  </si>
  <si>
    <t>Главная идея стихотворения</t>
  </si>
  <si>
    <t>Определение летописи</t>
  </si>
  <si>
    <t>Жанр произведения</t>
  </si>
  <si>
    <t>Знание текста</t>
  </si>
  <si>
    <t>Тема произведения</t>
  </si>
  <si>
    <t xml:space="preserve"> Художественно-изобразительные средства</t>
  </si>
  <si>
    <t>Герои произведений</t>
  </si>
  <si>
    <t xml:space="preserve"> Образно-выразительные средства</t>
  </si>
  <si>
    <t>Узнавание произведения по иллюстрации</t>
  </si>
  <si>
    <t>Знание героя, автора, произведения</t>
  </si>
  <si>
    <t>Узнавание героя, автора, произведения</t>
  </si>
  <si>
    <t>Определение средств выразительности</t>
  </si>
  <si>
    <t>промежуточной аттестации по литературе за 2019-2020 уч год в 7Б классе</t>
  </si>
</sst>
</file>

<file path=xl/styles.xml><?xml version="1.0" encoding="utf-8"?>
<styleSheet xmlns="http://schemas.openxmlformats.org/spreadsheetml/2006/main">
  <numFmts count="1">
    <numFmt numFmtId="164" formatCode="0.0"/>
  </numFmts>
  <fonts count="3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0" applyNumberFormat="0" applyAlignment="0" applyProtection="0"/>
    <xf numFmtId="0" fontId="15" fillId="6" borderId="11" applyNumberFormat="0" applyAlignment="0" applyProtection="0"/>
    <xf numFmtId="0" fontId="16" fillId="6" borderId="10" applyNumberFormat="0" applyAlignment="0" applyProtection="0"/>
    <xf numFmtId="0" fontId="17" fillId="0" borderId="12" applyNumberFormat="0" applyFill="0" applyAlignment="0" applyProtection="0"/>
    <xf numFmtId="0" fontId="18" fillId="7" borderId="13" applyNumberFormat="0" applyAlignment="0" applyProtection="0"/>
    <xf numFmtId="0" fontId="19" fillId="0" borderId="0" applyNumberFormat="0" applyFill="0" applyBorder="0" applyAlignment="0" applyProtection="0"/>
    <xf numFmtId="0" fontId="6" fillId="8" borderId="1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>
      <alignment horizontal="left" vertical="center"/>
    </xf>
    <xf numFmtId="0" fontId="24" fillId="0" borderId="0">
      <alignment horizontal="left" vertical="center"/>
    </xf>
  </cellStyleXfs>
  <cellXfs count="123">
    <xf numFmtId="0" fontId="0" fillId="0" borderId="0" xfId="0"/>
    <xf numFmtId="0" fontId="0" fillId="0" borderId="0" xfId="0" applyFill="1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/>
    <xf numFmtId="0" fontId="1" fillId="0" borderId="6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6" fillId="0" borderId="21" xfId="43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6" fillId="0" borderId="22" xfId="43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1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9" fontId="1" fillId="0" borderId="22" xfId="0" applyNumberFormat="1" applyFont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9" fontId="28" fillId="0" borderId="3" xfId="0" applyNumberFormat="1" applyFont="1" applyFill="1" applyBorder="1" applyAlignment="1">
      <alignment horizontal="left" vertical="center" wrapText="1"/>
    </xf>
    <xf numFmtId="9" fontId="3" fillId="0" borderId="22" xfId="0" applyNumberFormat="1" applyFont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left" vertical="center"/>
    </xf>
    <xf numFmtId="9" fontId="2" fillId="0" borderId="22" xfId="0" applyNumberFormat="1" applyFont="1" applyFill="1" applyBorder="1" applyAlignment="1">
      <alignment horizontal="left" vertical="center"/>
    </xf>
    <xf numFmtId="164" fontId="2" fillId="0" borderId="22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30" fillId="34" borderId="22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26" fillId="0" borderId="22" xfId="43" applyFont="1" applyFill="1" applyBorder="1" applyAlignment="1">
      <alignment horizontal="left" vertical="center" wrapText="1"/>
    </xf>
    <xf numFmtId="0" fontId="26" fillId="0" borderId="21" xfId="43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2" fillId="0" borderId="22" xfId="0" applyFont="1" applyFill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center" vertical="center" textRotation="90" wrapText="1"/>
    </xf>
    <xf numFmtId="9" fontId="1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0" fillId="0" borderId="22" xfId="0" applyBorder="1"/>
    <xf numFmtId="0" fontId="36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38" fillId="34" borderId="22" xfId="0" applyFont="1" applyFill="1" applyBorder="1" applyAlignment="1">
      <alignment horizontal="center" wrapText="1"/>
    </xf>
    <xf numFmtId="0" fontId="32" fillId="0" borderId="26" xfId="0" applyFont="1" applyFill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left" textRotation="90" wrapText="1"/>
    </xf>
    <xf numFmtId="0" fontId="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27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7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47"/>
  <sheetViews>
    <sheetView topLeftCell="A17" zoomScale="70" zoomScaleNormal="70" workbookViewId="0">
      <selection sqref="A1:AE44"/>
    </sheetView>
  </sheetViews>
  <sheetFormatPr defaultRowHeight="15"/>
  <cols>
    <col min="1" max="1" width="4.42578125" customWidth="1"/>
    <col min="2" max="2" width="24.7109375" customWidth="1"/>
    <col min="3" max="3" width="5.140625" customWidth="1"/>
    <col min="4" max="5" width="6.28515625" customWidth="1"/>
    <col min="6" max="6" width="6" customWidth="1"/>
    <col min="7" max="7" width="4.5703125" customWidth="1"/>
    <col min="8" max="8" width="6.42578125" customWidth="1"/>
    <col min="9" max="9" width="4.7109375" customWidth="1"/>
    <col min="10" max="10" width="5" customWidth="1"/>
    <col min="11" max="11" width="5.7109375" customWidth="1"/>
    <col min="12" max="12" width="5.85546875" customWidth="1"/>
    <col min="13" max="13" width="5.5703125" customWidth="1"/>
    <col min="14" max="14" width="5.140625" customWidth="1"/>
    <col min="15" max="15" width="4.5703125" customWidth="1"/>
    <col min="16" max="16" width="5.140625" customWidth="1"/>
    <col min="17" max="17" width="6.28515625" customWidth="1"/>
    <col min="18" max="18" width="5.42578125" customWidth="1"/>
    <col min="19" max="20" width="4.7109375" customWidth="1"/>
    <col min="21" max="21" width="5.7109375" customWidth="1"/>
    <col min="22" max="22" width="4.85546875" customWidth="1"/>
    <col min="23" max="23" width="4.7109375" customWidth="1"/>
    <col min="24" max="24" width="5" customWidth="1"/>
    <col min="25" max="25" width="4.85546875" customWidth="1"/>
    <col min="26" max="26" width="5.28515625" customWidth="1"/>
    <col min="27" max="28" width="5.42578125" customWidth="1"/>
    <col min="29" max="29" width="8.7109375" customWidth="1"/>
    <col min="30" max="30" width="9.7109375" customWidth="1"/>
    <col min="31" max="31" width="9.140625" customWidth="1"/>
  </cols>
  <sheetData>
    <row r="1" spans="1:36" s="3" customFormat="1" ht="16.899999999999999" customHeight="1">
      <c r="A1" s="109" t="s">
        <v>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</row>
    <row r="2" spans="1:36" ht="31.5" customHeight="1">
      <c r="A2" s="110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1:36" ht="28.5" customHeight="1">
      <c r="A3" s="79" t="s">
        <v>53</v>
      </c>
      <c r="B3" s="80"/>
      <c r="C3" s="80"/>
      <c r="D3" s="80"/>
      <c r="E3" s="96" t="s">
        <v>23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8"/>
      <c r="S3" s="37"/>
      <c r="T3" s="27"/>
      <c r="U3" s="105" t="s">
        <v>13</v>
      </c>
      <c r="V3" s="104"/>
      <c r="W3" s="112" t="s">
        <v>6</v>
      </c>
      <c r="X3" s="112"/>
      <c r="Y3" s="113">
        <v>5</v>
      </c>
      <c r="Z3" s="105">
        <v>4</v>
      </c>
      <c r="AA3" s="105">
        <v>3</v>
      </c>
      <c r="AB3" s="105">
        <v>2</v>
      </c>
      <c r="AC3" s="104" t="s">
        <v>12</v>
      </c>
      <c r="AD3" s="104" t="s">
        <v>11</v>
      </c>
      <c r="AE3" s="105" t="s">
        <v>7</v>
      </c>
    </row>
    <row r="4" spans="1:36" ht="21.75" customHeight="1">
      <c r="A4" s="115" t="s">
        <v>5</v>
      </c>
      <c r="B4" s="116"/>
      <c r="C4" s="116"/>
      <c r="D4" s="116"/>
      <c r="E4" s="117" t="s">
        <v>28</v>
      </c>
      <c r="F4" s="118"/>
      <c r="G4" s="100" t="s">
        <v>24</v>
      </c>
      <c r="H4" s="100"/>
      <c r="I4" s="101"/>
      <c r="J4" s="99" t="s">
        <v>25</v>
      </c>
      <c r="K4" s="100"/>
      <c r="L4" s="101"/>
      <c r="M4" s="99" t="s">
        <v>26</v>
      </c>
      <c r="N4" s="100"/>
      <c r="O4" s="101"/>
      <c r="P4" s="99" t="s">
        <v>27</v>
      </c>
      <c r="Q4" s="100"/>
      <c r="R4" s="100"/>
      <c r="S4" s="38"/>
      <c r="T4" s="33"/>
      <c r="U4" s="104"/>
      <c r="V4" s="104"/>
      <c r="W4" s="112"/>
      <c r="X4" s="112"/>
      <c r="Y4" s="114"/>
      <c r="Z4" s="105"/>
      <c r="AA4" s="105"/>
      <c r="AB4" s="105"/>
      <c r="AC4" s="104"/>
      <c r="AD4" s="104"/>
      <c r="AE4" s="105"/>
    </row>
    <row r="5" spans="1:36" ht="36" customHeight="1">
      <c r="A5" s="79" t="s">
        <v>54</v>
      </c>
      <c r="B5" s="80"/>
      <c r="C5" s="80"/>
      <c r="D5" s="80"/>
      <c r="E5" s="94" t="s">
        <v>29</v>
      </c>
      <c r="F5" s="95"/>
      <c r="G5" s="56">
        <v>30</v>
      </c>
      <c r="H5" s="57" t="s">
        <v>22</v>
      </c>
      <c r="I5" s="58">
        <v>26</v>
      </c>
      <c r="J5" s="59">
        <v>25</v>
      </c>
      <c r="K5" s="57" t="s">
        <v>22</v>
      </c>
      <c r="L5" s="58">
        <v>20</v>
      </c>
      <c r="M5" s="59">
        <v>19</v>
      </c>
      <c r="N5" s="57" t="s">
        <v>22</v>
      </c>
      <c r="O5" s="58">
        <v>15</v>
      </c>
      <c r="P5" s="59">
        <v>14</v>
      </c>
      <c r="Q5" s="57" t="s">
        <v>22</v>
      </c>
      <c r="R5" s="56">
        <v>0</v>
      </c>
      <c r="S5" s="37"/>
      <c r="T5" s="27"/>
      <c r="U5" s="106">
        <v>25</v>
      </c>
      <c r="V5" s="107"/>
      <c r="W5" s="107">
        <v>25</v>
      </c>
      <c r="X5" s="107"/>
      <c r="Y5" s="20">
        <f>COUNTIF(AE10:AE34,5)</f>
        <v>9</v>
      </c>
      <c r="Z5" s="20">
        <f>COUNTIF(AE10:AE34,4)</f>
        <v>9</v>
      </c>
      <c r="AA5" s="20">
        <f>COUNTIF(AE10:AE34,3)</f>
        <v>7</v>
      </c>
      <c r="AB5" s="20">
        <f>COUNTIF(AE10:AE34,2)</f>
        <v>0</v>
      </c>
      <c r="AC5" s="60">
        <f>(Y5*Y3+Z5*Z3+AA5*AA3+AB5*AB3)/W5</f>
        <v>4.08</v>
      </c>
      <c r="AD5" s="42">
        <f>(Y5+Z5+AA5)/W5</f>
        <v>1</v>
      </c>
      <c r="AE5" s="21">
        <f>(Y5+Z5)/W5</f>
        <v>0.72</v>
      </c>
    </row>
    <row r="6" spans="1:36" ht="30" customHeight="1" thickBot="1">
      <c r="A6" s="88" t="s">
        <v>21</v>
      </c>
      <c r="B6" s="89"/>
      <c r="C6" s="22">
        <f>AC9</f>
        <v>30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"/>
      <c r="AD6" s="6"/>
      <c r="AE6" s="6"/>
    </row>
    <row r="7" spans="1:36" ht="114" customHeight="1">
      <c r="A7" s="90" t="s">
        <v>1</v>
      </c>
      <c r="B7" s="92" t="s">
        <v>9</v>
      </c>
      <c r="C7" s="65" t="s">
        <v>79</v>
      </c>
      <c r="D7" s="65" t="s">
        <v>80</v>
      </c>
      <c r="E7" s="65" t="s">
        <v>78</v>
      </c>
      <c r="F7" s="65" t="s">
        <v>81</v>
      </c>
      <c r="G7" s="65" t="s">
        <v>77</v>
      </c>
      <c r="H7" s="65" t="s">
        <v>82</v>
      </c>
      <c r="I7" s="65" t="s">
        <v>76</v>
      </c>
      <c r="J7" s="65" t="s">
        <v>75</v>
      </c>
      <c r="K7" s="65" t="s">
        <v>83</v>
      </c>
      <c r="L7" s="65" t="s">
        <v>74</v>
      </c>
      <c r="M7" s="65" t="s">
        <v>73</v>
      </c>
      <c r="N7" s="65" t="s">
        <v>72</v>
      </c>
      <c r="O7" s="65" t="s">
        <v>71</v>
      </c>
      <c r="P7" s="65" t="s">
        <v>70</v>
      </c>
      <c r="Q7" s="65"/>
      <c r="R7" s="65"/>
      <c r="S7" s="65"/>
      <c r="T7" s="65"/>
      <c r="U7" s="65"/>
      <c r="V7" s="65"/>
      <c r="W7" s="65"/>
      <c r="X7" s="66"/>
      <c r="Y7" s="66"/>
      <c r="Z7" s="66"/>
      <c r="AA7" s="66"/>
      <c r="AB7" s="66"/>
      <c r="AC7" s="108" t="s">
        <v>10</v>
      </c>
      <c r="AD7" s="108" t="s">
        <v>2</v>
      </c>
      <c r="AE7" s="102" t="s">
        <v>0</v>
      </c>
      <c r="AJ7" s="1"/>
    </row>
    <row r="8" spans="1:36" ht="16.5" customHeight="1">
      <c r="A8" s="91"/>
      <c r="B8" s="93"/>
      <c r="C8" s="35" t="s">
        <v>62</v>
      </c>
      <c r="D8" s="35" t="s">
        <v>63</v>
      </c>
      <c r="E8" s="35" t="s">
        <v>64</v>
      </c>
      <c r="F8" s="35" t="s">
        <v>65</v>
      </c>
      <c r="G8" s="35" t="s">
        <v>66</v>
      </c>
      <c r="H8" s="35" t="s">
        <v>67</v>
      </c>
      <c r="I8" s="35" t="s">
        <v>68</v>
      </c>
      <c r="J8" s="35" t="s">
        <v>69</v>
      </c>
      <c r="K8" s="35" t="s">
        <v>56</v>
      </c>
      <c r="L8" s="35" t="s">
        <v>57</v>
      </c>
      <c r="M8" s="35" t="s">
        <v>58</v>
      </c>
      <c r="N8" s="35" t="s">
        <v>59</v>
      </c>
      <c r="O8" s="35" t="s">
        <v>60</v>
      </c>
      <c r="P8" s="35" t="s">
        <v>61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93"/>
      <c r="AD8" s="93"/>
      <c r="AE8" s="103"/>
      <c r="AJ8" s="1"/>
    </row>
    <row r="9" spans="1:36" ht="30" customHeight="1">
      <c r="A9" s="30"/>
      <c r="B9" s="31" t="s">
        <v>20</v>
      </c>
      <c r="C9" s="36">
        <v>1</v>
      </c>
      <c r="D9" s="36">
        <v>1</v>
      </c>
      <c r="E9" s="36">
        <v>1</v>
      </c>
      <c r="F9" s="36">
        <v>1</v>
      </c>
      <c r="G9" s="36">
        <v>1</v>
      </c>
      <c r="H9" s="36">
        <v>1</v>
      </c>
      <c r="I9" s="36">
        <v>5</v>
      </c>
      <c r="J9" s="36">
        <v>5</v>
      </c>
      <c r="K9" s="36">
        <v>3</v>
      </c>
      <c r="L9" s="36">
        <v>3</v>
      </c>
      <c r="M9" s="36">
        <v>2</v>
      </c>
      <c r="N9" s="36">
        <v>1</v>
      </c>
      <c r="O9" s="36">
        <v>2</v>
      </c>
      <c r="P9" s="36">
        <v>3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1">
        <f>SUM(C9:AB9)</f>
        <v>30</v>
      </c>
      <c r="AD9" s="31"/>
      <c r="AE9" s="32"/>
      <c r="AJ9" s="1"/>
    </row>
    <row r="10" spans="1:36" s="1" customFormat="1" ht="15" customHeight="1">
      <c r="A10" s="5">
        <v>1</v>
      </c>
      <c r="B10" s="62" t="s">
        <v>30</v>
      </c>
      <c r="C10" s="61">
        <v>1</v>
      </c>
      <c r="D10" s="61">
        <v>1</v>
      </c>
      <c r="E10" s="61">
        <v>1</v>
      </c>
      <c r="F10" s="61">
        <v>1</v>
      </c>
      <c r="G10" s="61">
        <v>1</v>
      </c>
      <c r="H10" s="61">
        <v>1</v>
      </c>
      <c r="I10" s="61">
        <v>5</v>
      </c>
      <c r="J10" s="61">
        <v>5</v>
      </c>
      <c r="K10" s="61">
        <v>3</v>
      </c>
      <c r="L10" s="61">
        <v>3</v>
      </c>
      <c r="M10" s="61">
        <v>2</v>
      </c>
      <c r="N10" s="61">
        <v>1</v>
      </c>
      <c r="O10" s="61">
        <v>2</v>
      </c>
      <c r="P10" s="39">
        <v>3</v>
      </c>
      <c r="Q10" s="39"/>
      <c r="R10" s="39"/>
      <c r="S10" s="39"/>
      <c r="T10" s="39"/>
      <c r="U10" s="39"/>
      <c r="V10" s="39"/>
      <c r="W10" s="39"/>
      <c r="X10" s="39"/>
      <c r="Y10" s="40"/>
      <c r="Z10" s="40"/>
      <c r="AA10" s="40"/>
      <c r="AB10" s="40"/>
      <c r="AC10" s="9">
        <f t="shared" ref="AC10:AC34" si="0">SUM(C10:AB10)</f>
        <v>30</v>
      </c>
      <c r="AD10" s="4">
        <f>AC10/$C$6</f>
        <v>1</v>
      </c>
      <c r="AE10" s="12">
        <f>IF(AC10&gt;=$I$5,5,IF(AC10&gt;=$L$5,4,IF(AC10&gt;=$O$5,3,2)))</f>
        <v>5</v>
      </c>
    </row>
    <row r="11" spans="1:36" s="1" customFormat="1" ht="15" customHeight="1">
      <c r="A11" s="5">
        <v>2</v>
      </c>
      <c r="B11" s="62" t="s">
        <v>31</v>
      </c>
      <c r="C11" s="61">
        <v>1</v>
      </c>
      <c r="D11" s="61">
        <v>1</v>
      </c>
      <c r="E11" s="61">
        <v>1</v>
      </c>
      <c r="F11" s="61">
        <v>1</v>
      </c>
      <c r="G11" s="61">
        <v>1</v>
      </c>
      <c r="H11" s="61">
        <v>1</v>
      </c>
      <c r="I11" s="61">
        <v>5</v>
      </c>
      <c r="J11" s="61">
        <v>5</v>
      </c>
      <c r="K11" s="61">
        <v>3</v>
      </c>
      <c r="L11" s="61">
        <v>2</v>
      </c>
      <c r="M11" s="61">
        <v>2</v>
      </c>
      <c r="N11" s="61">
        <v>1</v>
      </c>
      <c r="O11" s="61">
        <v>2</v>
      </c>
      <c r="P11" s="39">
        <v>1</v>
      </c>
      <c r="Q11" s="39"/>
      <c r="R11" s="39"/>
      <c r="S11" s="39"/>
      <c r="T11" s="39"/>
      <c r="U11" s="39"/>
      <c r="V11" s="39"/>
      <c r="W11" s="39"/>
      <c r="X11" s="39"/>
      <c r="Y11" s="40"/>
      <c r="Z11" s="40"/>
      <c r="AA11" s="40"/>
      <c r="AB11" s="40"/>
      <c r="AC11" s="9">
        <f t="shared" si="0"/>
        <v>27</v>
      </c>
      <c r="AD11" s="4">
        <f t="shared" ref="AD11:AD34" si="1">AC11/$C$6</f>
        <v>0.9</v>
      </c>
      <c r="AE11" s="12">
        <f t="shared" ref="AE11:AE34" si="2">IF(AC11&gt;=$I$5,5,IF(AC11&gt;=$L$5,4,IF(AC11&gt;=$O$5,3,2)))</f>
        <v>5</v>
      </c>
    </row>
    <row r="12" spans="1:36" s="1" customFormat="1" ht="15" customHeight="1">
      <c r="A12" s="5">
        <v>3</v>
      </c>
      <c r="B12" s="62" t="s">
        <v>32</v>
      </c>
      <c r="C12" s="61">
        <v>1</v>
      </c>
      <c r="D12" s="61">
        <v>1</v>
      </c>
      <c r="E12" s="61">
        <v>1</v>
      </c>
      <c r="F12" s="61">
        <v>1</v>
      </c>
      <c r="G12" s="61">
        <v>1</v>
      </c>
      <c r="H12" s="61">
        <v>1</v>
      </c>
      <c r="I12" s="61">
        <v>2</v>
      </c>
      <c r="J12" s="61">
        <v>2</v>
      </c>
      <c r="K12" s="61">
        <v>1</v>
      </c>
      <c r="L12" s="61">
        <v>2</v>
      </c>
      <c r="M12" s="61">
        <v>1</v>
      </c>
      <c r="N12" s="61">
        <v>1</v>
      </c>
      <c r="O12" s="61">
        <v>0</v>
      </c>
      <c r="P12" s="39">
        <v>0</v>
      </c>
      <c r="Q12" s="39"/>
      <c r="R12" s="39"/>
      <c r="S12" s="39"/>
      <c r="T12" s="39"/>
      <c r="U12" s="39"/>
      <c r="V12" s="39"/>
      <c r="W12" s="39"/>
      <c r="X12" s="39"/>
      <c r="Y12" s="40"/>
      <c r="Z12" s="40"/>
      <c r="AA12" s="40"/>
      <c r="AB12" s="40"/>
      <c r="AC12" s="9">
        <f t="shared" si="0"/>
        <v>15</v>
      </c>
      <c r="AD12" s="4">
        <f t="shared" si="1"/>
        <v>0.5</v>
      </c>
      <c r="AE12" s="12">
        <f t="shared" si="2"/>
        <v>3</v>
      </c>
    </row>
    <row r="13" spans="1:36" s="1" customFormat="1" ht="15" customHeight="1">
      <c r="A13" s="5">
        <v>4</v>
      </c>
      <c r="B13" s="62" t="s">
        <v>33</v>
      </c>
      <c r="C13" s="61">
        <v>1</v>
      </c>
      <c r="D13" s="61">
        <v>1</v>
      </c>
      <c r="E13" s="61">
        <v>1</v>
      </c>
      <c r="F13" s="61">
        <v>1</v>
      </c>
      <c r="G13" s="61">
        <v>1</v>
      </c>
      <c r="H13" s="61">
        <v>1</v>
      </c>
      <c r="I13" s="61">
        <v>5</v>
      </c>
      <c r="J13" s="61">
        <v>5</v>
      </c>
      <c r="K13" s="61">
        <v>3</v>
      </c>
      <c r="L13" s="61">
        <v>3</v>
      </c>
      <c r="M13" s="61">
        <v>2</v>
      </c>
      <c r="N13" s="61">
        <v>1</v>
      </c>
      <c r="O13" s="61">
        <v>2</v>
      </c>
      <c r="P13" s="39">
        <v>3</v>
      </c>
      <c r="Q13" s="39"/>
      <c r="R13" s="39"/>
      <c r="S13" s="39"/>
      <c r="T13" s="39"/>
      <c r="U13" s="39"/>
      <c r="V13" s="39"/>
      <c r="W13" s="39"/>
      <c r="X13" s="39"/>
      <c r="Y13" s="40"/>
      <c r="Z13" s="40"/>
      <c r="AA13" s="40"/>
      <c r="AB13" s="40"/>
      <c r="AC13" s="9">
        <f t="shared" si="0"/>
        <v>30</v>
      </c>
      <c r="AD13" s="4">
        <f t="shared" si="1"/>
        <v>1</v>
      </c>
      <c r="AE13" s="12">
        <f t="shared" si="2"/>
        <v>5</v>
      </c>
    </row>
    <row r="14" spans="1:36" s="1" customFormat="1" ht="15" customHeight="1">
      <c r="A14" s="5">
        <v>5</v>
      </c>
      <c r="B14" s="62" t="s">
        <v>34</v>
      </c>
      <c r="C14" s="61">
        <v>1</v>
      </c>
      <c r="D14" s="61">
        <v>1</v>
      </c>
      <c r="E14" s="61">
        <v>1</v>
      </c>
      <c r="F14" s="61">
        <v>1</v>
      </c>
      <c r="G14" s="61">
        <v>1</v>
      </c>
      <c r="H14" s="61">
        <v>1</v>
      </c>
      <c r="I14" s="61">
        <v>5</v>
      </c>
      <c r="J14" s="61">
        <v>5</v>
      </c>
      <c r="K14" s="61">
        <v>0</v>
      </c>
      <c r="L14" s="61">
        <v>3</v>
      </c>
      <c r="M14" s="61">
        <v>2</v>
      </c>
      <c r="N14" s="61">
        <v>0</v>
      </c>
      <c r="O14" s="61">
        <v>2</v>
      </c>
      <c r="P14" s="39">
        <v>3</v>
      </c>
      <c r="Q14" s="39"/>
      <c r="R14" s="39"/>
      <c r="S14" s="39"/>
      <c r="T14" s="39"/>
      <c r="U14" s="39"/>
      <c r="V14" s="39"/>
      <c r="W14" s="39"/>
      <c r="X14" s="39"/>
      <c r="Y14" s="40"/>
      <c r="Z14" s="40"/>
      <c r="AA14" s="40"/>
      <c r="AB14" s="40"/>
      <c r="AC14" s="9">
        <f t="shared" si="0"/>
        <v>26</v>
      </c>
      <c r="AD14" s="4">
        <f t="shared" si="1"/>
        <v>0.8666666666666667</v>
      </c>
      <c r="AE14" s="12">
        <f t="shared" si="2"/>
        <v>5</v>
      </c>
    </row>
    <row r="15" spans="1:36" s="1" customFormat="1" ht="15" customHeight="1">
      <c r="A15" s="5">
        <v>6</v>
      </c>
      <c r="B15" s="62" t="s">
        <v>35</v>
      </c>
      <c r="C15" s="61">
        <v>1</v>
      </c>
      <c r="D15" s="61">
        <v>1</v>
      </c>
      <c r="E15" s="61">
        <v>0</v>
      </c>
      <c r="F15" s="61">
        <v>1</v>
      </c>
      <c r="G15" s="61">
        <v>1</v>
      </c>
      <c r="H15" s="61">
        <v>0</v>
      </c>
      <c r="I15" s="61">
        <v>5</v>
      </c>
      <c r="J15" s="61">
        <v>3</v>
      </c>
      <c r="K15" s="61">
        <v>3</v>
      </c>
      <c r="L15" s="61">
        <v>2</v>
      </c>
      <c r="M15" s="61">
        <v>2</v>
      </c>
      <c r="N15" s="61">
        <v>1</v>
      </c>
      <c r="O15" s="61">
        <v>1</v>
      </c>
      <c r="P15" s="39">
        <v>2</v>
      </c>
      <c r="Q15" s="39"/>
      <c r="R15" s="39"/>
      <c r="S15" s="39"/>
      <c r="T15" s="39"/>
      <c r="U15" s="39"/>
      <c r="V15" s="39"/>
      <c r="W15" s="39"/>
      <c r="X15" s="39"/>
      <c r="Y15" s="40"/>
      <c r="Z15" s="40"/>
      <c r="AA15" s="40"/>
      <c r="AB15" s="40"/>
      <c r="AC15" s="9">
        <f t="shared" si="0"/>
        <v>23</v>
      </c>
      <c r="AD15" s="4">
        <f t="shared" si="1"/>
        <v>0.76666666666666672</v>
      </c>
      <c r="AE15" s="12">
        <f t="shared" si="2"/>
        <v>4</v>
      </c>
    </row>
    <row r="16" spans="1:36" s="1" customFormat="1" ht="15" customHeight="1">
      <c r="A16" s="5">
        <v>7</v>
      </c>
      <c r="B16" s="62" t="s">
        <v>36</v>
      </c>
      <c r="C16" s="61">
        <v>1</v>
      </c>
      <c r="D16" s="61">
        <v>1</v>
      </c>
      <c r="E16" s="61">
        <v>1</v>
      </c>
      <c r="F16" s="61">
        <v>1</v>
      </c>
      <c r="G16" s="61">
        <v>1</v>
      </c>
      <c r="H16" s="61">
        <v>1</v>
      </c>
      <c r="I16" s="61">
        <v>5</v>
      </c>
      <c r="J16" s="61">
        <v>5</v>
      </c>
      <c r="K16" s="61">
        <v>0</v>
      </c>
      <c r="L16" s="61">
        <v>0</v>
      </c>
      <c r="M16" s="61">
        <v>2</v>
      </c>
      <c r="N16" s="61">
        <v>0</v>
      </c>
      <c r="O16" s="61">
        <v>0</v>
      </c>
      <c r="P16" s="39">
        <v>1</v>
      </c>
      <c r="Q16" s="39"/>
      <c r="R16" s="39"/>
      <c r="S16" s="39"/>
      <c r="T16" s="39"/>
      <c r="U16" s="39"/>
      <c r="V16" s="39"/>
      <c r="W16" s="39"/>
      <c r="X16" s="39"/>
      <c r="Y16" s="40"/>
      <c r="Z16" s="40"/>
      <c r="AA16" s="40"/>
      <c r="AB16" s="40"/>
      <c r="AC16" s="9">
        <f t="shared" si="0"/>
        <v>19</v>
      </c>
      <c r="AD16" s="4">
        <f t="shared" si="1"/>
        <v>0.6333333333333333</v>
      </c>
      <c r="AE16" s="12">
        <f t="shared" si="2"/>
        <v>3</v>
      </c>
    </row>
    <row r="17" spans="1:31" s="1" customFormat="1" ht="15" customHeight="1">
      <c r="A17" s="5">
        <v>8</v>
      </c>
      <c r="B17" s="62" t="s">
        <v>37</v>
      </c>
      <c r="C17" s="61">
        <v>0</v>
      </c>
      <c r="D17" s="61">
        <v>1</v>
      </c>
      <c r="E17" s="61">
        <v>1</v>
      </c>
      <c r="F17" s="61">
        <v>1</v>
      </c>
      <c r="G17" s="61">
        <v>1</v>
      </c>
      <c r="H17" s="61">
        <v>1</v>
      </c>
      <c r="I17" s="61">
        <v>5</v>
      </c>
      <c r="J17" s="61">
        <v>5</v>
      </c>
      <c r="K17" s="61">
        <v>3</v>
      </c>
      <c r="L17" s="61">
        <v>3</v>
      </c>
      <c r="M17" s="61">
        <v>2</v>
      </c>
      <c r="N17" s="61">
        <v>1</v>
      </c>
      <c r="O17" s="61">
        <v>2</v>
      </c>
      <c r="P17" s="39">
        <v>0</v>
      </c>
      <c r="Q17" s="39"/>
      <c r="R17" s="39"/>
      <c r="S17" s="39"/>
      <c r="T17" s="39"/>
      <c r="U17" s="39"/>
      <c r="V17" s="39"/>
      <c r="W17" s="39"/>
      <c r="X17" s="39"/>
      <c r="Y17" s="40"/>
      <c r="Z17" s="40"/>
      <c r="AA17" s="40"/>
      <c r="AB17" s="40"/>
      <c r="AC17" s="9">
        <f t="shared" si="0"/>
        <v>26</v>
      </c>
      <c r="AD17" s="4">
        <f t="shared" si="1"/>
        <v>0.8666666666666667</v>
      </c>
      <c r="AE17" s="12">
        <f t="shared" si="2"/>
        <v>5</v>
      </c>
    </row>
    <row r="18" spans="1:31" s="1" customFormat="1" ht="15" customHeight="1">
      <c r="A18" s="5">
        <v>9</v>
      </c>
      <c r="B18" s="62" t="s">
        <v>38</v>
      </c>
      <c r="C18" s="61">
        <v>1</v>
      </c>
      <c r="D18" s="61">
        <v>1</v>
      </c>
      <c r="E18" s="61">
        <v>1</v>
      </c>
      <c r="F18" s="61">
        <v>0</v>
      </c>
      <c r="G18" s="61">
        <v>1</v>
      </c>
      <c r="H18" s="61">
        <v>1</v>
      </c>
      <c r="I18" s="61">
        <v>3</v>
      </c>
      <c r="J18" s="61">
        <v>5</v>
      </c>
      <c r="K18" s="61">
        <v>1</v>
      </c>
      <c r="L18" s="61">
        <v>2</v>
      </c>
      <c r="M18" s="61">
        <v>0</v>
      </c>
      <c r="N18" s="61">
        <v>1</v>
      </c>
      <c r="O18" s="61">
        <v>2</v>
      </c>
      <c r="P18" s="61">
        <v>2</v>
      </c>
      <c r="Q18" s="61"/>
      <c r="R18" s="61"/>
      <c r="S18" s="61"/>
      <c r="T18" s="61"/>
      <c r="U18" s="61"/>
      <c r="V18" s="61"/>
      <c r="W18" s="14"/>
      <c r="X18" s="14"/>
      <c r="Y18" s="14"/>
      <c r="Z18" s="14"/>
      <c r="AA18" s="14"/>
      <c r="AB18" s="14"/>
      <c r="AC18" s="9">
        <f t="shared" si="0"/>
        <v>21</v>
      </c>
      <c r="AD18" s="4">
        <f t="shared" si="1"/>
        <v>0.7</v>
      </c>
      <c r="AE18" s="12">
        <f t="shared" si="2"/>
        <v>4</v>
      </c>
    </row>
    <row r="19" spans="1:31" s="1" customFormat="1" ht="15" customHeight="1">
      <c r="A19" s="5">
        <v>10</v>
      </c>
      <c r="B19" s="62" t="s">
        <v>39</v>
      </c>
      <c r="C19" s="61">
        <v>1</v>
      </c>
      <c r="D19" s="61">
        <v>1</v>
      </c>
      <c r="E19" s="61">
        <v>1</v>
      </c>
      <c r="F19" s="61">
        <v>1</v>
      </c>
      <c r="G19" s="61">
        <v>1</v>
      </c>
      <c r="H19" s="61">
        <v>1</v>
      </c>
      <c r="I19" s="61">
        <v>5</v>
      </c>
      <c r="J19" s="61">
        <v>5</v>
      </c>
      <c r="K19" s="61">
        <v>2</v>
      </c>
      <c r="L19" s="61">
        <v>3</v>
      </c>
      <c r="M19" s="61">
        <v>2</v>
      </c>
      <c r="N19" s="61">
        <v>0</v>
      </c>
      <c r="O19" s="61">
        <v>1</v>
      </c>
      <c r="P19" s="61">
        <v>1</v>
      </c>
      <c r="Q19" s="61"/>
      <c r="R19" s="61"/>
      <c r="S19" s="61"/>
      <c r="T19" s="61"/>
      <c r="U19" s="61"/>
      <c r="V19" s="61"/>
      <c r="W19" s="14"/>
      <c r="X19" s="14"/>
      <c r="Y19" s="14"/>
      <c r="Z19" s="14"/>
      <c r="AA19" s="14"/>
      <c r="AB19" s="14"/>
      <c r="AC19" s="9">
        <f t="shared" si="0"/>
        <v>25</v>
      </c>
      <c r="AD19" s="4">
        <f t="shared" si="1"/>
        <v>0.83333333333333337</v>
      </c>
      <c r="AE19" s="12">
        <f t="shared" si="2"/>
        <v>4</v>
      </c>
    </row>
    <row r="20" spans="1:31" s="1" customFormat="1" ht="15" customHeight="1">
      <c r="A20" s="5">
        <v>11</v>
      </c>
      <c r="B20" s="62" t="s">
        <v>40</v>
      </c>
      <c r="C20" s="61">
        <v>1</v>
      </c>
      <c r="D20" s="61">
        <v>1</v>
      </c>
      <c r="E20" s="61">
        <v>1</v>
      </c>
      <c r="F20" s="61">
        <v>1</v>
      </c>
      <c r="G20" s="61">
        <v>1</v>
      </c>
      <c r="H20" s="61">
        <v>0</v>
      </c>
      <c r="I20" s="61">
        <v>5</v>
      </c>
      <c r="J20" s="61">
        <v>5</v>
      </c>
      <c r="K20" s="61">
        <v>2</v>
      </c>
      <c r="L20" s="61">
        <v>2</v>
      </c>
      <c r="M20" s="61">
        <v>2</v>
      </c>
      <c r="N20" s="61">
        <v>1</v>
      </c>
      <c r="O20" s="61">
        <v>1</v>
      </c>
      <c r="P20" s="61">
        <v>1</v>
      </c>
      <c r="Q20" s="61"/>
      <c r="R20" s="61"/>
      <c r="S20" s="61"/>
      <c r="T20" s="61"/>
      <c r="U20" s="61"/>
      <c r="V20" s="61"/>
      <c r="W20" s="14"/>
      <c r="X20" s="14"/>
      <c r="Y20" s="14"/>
      <c r="Z20" s="14"/>
      <c r="AA20" s="14"/>
      <c r="AB20" s="14"/>
      <c r="AC20" s="9">
        <f t="shared" si="0"/>
        <v>24</v>
      </c>
      <c r="AD20" s="4">
        <f t="shared" si="1"/>
        <v>0.8</v>
      </c>
      <c r="AE20" s="12">
        <f t="shared" si="2"/>
        <v>4</v>
      </c>
    </row>
    <row r="21" spans="1:31" s="1" customFormat="1" ht="15" customHeight="1">
      <c r="A21" s="5">
        <v>12</v>
      </c>
      <c r="B21" s="62" t="s">
        <v>41</v>
      </c>
      <c r="C21" s="61">
        <v>1</v>
      </c>
      <c r="D21" s="61">
        <v>1</v>
      </c>
      <c r="E21" s="61">
        <v>1</v>
      </c>
      <c r="F21" s="61">
        <v>1</v>
      </c>
      <c r="G21" s="61">
        <v>1</v>
      </c>
      <c r="H21" s="61">
        <v>1</v>
      </c>
      <c r="I21" s="61">
        <v>3</v>
      </c>
      <c r="J21" s="61">
        <v>5</v>
      </c>
      <c r="K21" s="61">
        <v>0</v>
      </c>
      <c r="L21" s="61">
        <v>0</v>
      </c>
      <c r="M21" s="61">
        <v>0</v>
      </c>
      <c r="N21" s="61">
        <v>0</v>
      </c>
      <c r="O21" s="61">
        <v>1</v>
      </c>
      <c r="P21" s="61">
        <v>0</v>
      </c>
      <c r="Q21" s="61"/>
      <c r="R21" s="61"/>
      <c r="S21" s="61"/>
      <c r="T21" s="61"/>
      <c r="U21" s="61"/>
      <c r="V21" s="61"/>
      <c r="W21" s="14"/>
      <c r="X21" s="14"/>
      <c r="Y21" s="14"/>
      <c r="Z21" s="14"/>
      <c r="AA21" s="14"/>
      <c r="AB21" s="14"/>
      <c r="AC21" s="9">
        <f t="shared" si="0"/>
        <v>15</v>
      </c>
      <c r="AD21" s="4">
        <f t="shared" si="1"/>
        <v>0.5</v>
      </c>
      <c r="AE21" s="12">
        <f t="shared" si="2"/>
        <v>3</v>
      </c>
    </row>
    <row r="22" spans="1:31" s="1" customFormat="1" ht="15" customHeight="1">
      <c r="A22" s="5">
        <v>13</v>
      </c>
      <c r="B22" s="62" t="s">
        <v>42</v>
      </c>
      <c r="C22" s="61">
        <v>1</v>
      </c>
      <c r="D22" s="61">
        <v>1</v>
      </c>
      <c r="E22" s="61">
        <v>1</v>
      </c>
      <c r="F22" s="61">
        <v>0</v>
      </c>
      <c r="G22" s="61">
        <v>1</v>
      </c>
      <c r="H22" s="61">
        <v>1</v>
      </c>
      <c r="I22" s="61">
        <v>3</v>
      </c>
      <c r="J22" s="61">
        <v>5</v>
      </c>
      <c r="K22" s="61">
        <v>2</v>
      </c>
      <c r="L22" s="61">
        <v>3</v>
      </c>
      <c r="M22" s="61">
        <v>1</v>
      </c>
      <c r="N22" s="61">
        <v>1</v>
      </c>
      <c r="O22" s="61">
        <v>0</v>
      </c>
      <c r="P22" s="61">
        <v>1</v>
      </c>
      <c r="Q22" s="61"/>
      <c r="R22" s="61"/>
      <c r="S22" s="61"/>
      <c r="T22" s="61"/>
      <c r="U22" s="61"/>
      <c r="V22" s="61"/>
      <c r="W22" s="9"/>
      <c r="X22" s="9"/>
      <c r="Y22" s="9"/>
      <c r="Z22" s="9"/>
      <c r="AA22" s="9"/>
      <c r="AB22" s="9"/>
      <c r="AC22" s="9">
        <f t="shared" si="0"/>
        <v>21</v>
      </c>
      <c r="AD22" s="4">
        <f t="shared" si="1"/>
        <v>0.7</v>
      </c>
      <c r="AE22" s="12">
        <f t="shared" si="2"/>
        <v>4</v>
      </c>
    </row>
    <row r="23" spans="1:31" s="1" customFormat="1" ht="15" customHeight="1">
      <c r="A23" s="5">
        <v>14</v>
      </c>
      <c r="B23" s="62" t="s">
        <v>43</v>
      </c>
      <c r="C23" s="61">
        <v>1</v>
      </c>
      <c r="D23" s="61">
        <v>1</v>
      </c>
      <c r="E23" s="61">
        <v>1</v>
      </c>
      <c r="F23" s="61">
        <v>1</v>
      </c>
      <c r="G23" s="61">
        <v>1</v>
      </c>
      <c r="H23" s="61">
        <v>1</v>
      </c>
      <c r="I23" s="61">
        <v>5</v>
      </c>
      <c r="J23" s="61">
        <v>5</v>
      </c>
      <c r="K23" s="61">
        <v>3</v>
      </c>
      <c r="L23" s="61">
        <v>3</v>
      </c>
      <c r="M23" s="61">
        <v>2</v>
      </c>
      <c r="N23" s="61">
        <v>1</v>
      </c>
      <c r="O23" s="61">
        <v>1</v>
      </c>
      <c r="P23" s="61">
        <v>3</v>
      </c>
      <c r="Q23" s="61"/>
      <c r="R23" s="61"/>
      <c r="S23" s="61"/>
      <c r="T23" s="61"/>
      <c r="U23" s="61"/>
      <c r="V23" s="61"/>
      <c r="W23" s="9"/>
      <c r="X23" s="9"/>
      <c r="Y23" s="9"/>
      <c r="Z23" s="9"/>
      <c r="AA23" s="9"/>
      <c r="AB23" s="9"/>
      <c r="AC23" s="9">
        <f t="shared" si="0"/>
        <v>29</v>
      </c>
      <c r="AD23" s="4">
        <f t="shared" si="1"/>
        <v>0.96666666666666667</v>
      </c>
      <c r="AE23" s="12">
        <f t="shared" si="2"/>
        <v>5</v>
      </c>
    </row>
    <row r="24" spans="1:31" s="1" customFormat="1" ht="15" customHeight="1">
      <c r="A24" s="5">
        <v>15</v>
      </c>
      <c r="B24" s="62" t="s">
        <v>44</v>
      </c>
      <c r="C24" s="61">
        <v>0</v>
      </c>
      <c r="D24" s="61">
        <v>1</v>
      </c>
      <c r="E24" s="61">
        <v>1</v>
      </c>
      <c r="F24" s="61">
        <v>1</v>
      </c>
      <c r="G24" s="61">
        <v>1</v>
      </c>
      <c r="H24" s="61">
        <v>0</v>
      </c>
      <c r="I24" s="61">
        <v>3</v>
      </c>
      <c r="J24" s="61">
        <v>5</v>
      </c>
      <c r="K24" s="61">
        <v>0</v>
      </c>
      <c r="L24" s="61">
        <v>2</v>
      </c>
      <c r="M24" s="61">
        <v>2</v>
      </c>
      <c r="N24" s="61">
        <v>1</v>
      </c>
      <c r="O24" s="61">
        <v>1</v>
      </c>
      <c r="P24" s="61">
        <v>2</v>
      </c>
      <c r="Q24" s="61"/>
      <c r="R24" s="61"/>
      <c r="S24" s="61"/>
      <c r="T24" s="61"/>
      <c r="U24" s="61"/>
      <c r="V24" s="61"/>
      <c r="W24" s="9"/>
      <c r="X24" s="9"/>
      <c r="Y24" s="9"/>
      <c r="Z24" s="9"/>
      <c r="AA24" s="9"/>
      <c r="AB24" s="9"/>
      <c r="AC24" s="9">
        <f t="shared" si="0"/>
        <v>20</v>
      </c>
      <c r="AD24" s="4">
        <f t="shared" si="1"/>
        <v>0.66666666666666663</v>
      </c>
      <c r="AE24" s="12">
        <f t="shared" si="2"/>
        <v>4</v>
      </c>
    </row>
    <row r="25" spans="1:31" s="1" customFormat="1" ht="15" customHeight="1">
      <c r="A25" s="5">
        <v>16</v>
      </c>
      <c r="B25" s="62" t="s">
        <v>45</v>
      </c>
      <c r="C25" s="61">
        <v>1</v>
      </c>
      <c r="D25" s="61">
        <v>1</v>
      </c>
      <c r="E25" s="61">
        <v>1</v>
      </c>
      <c r="F25" s="61">
        <v>1</v>
      </c>
      <c r="G25" s="61">
        <v>1</v>
      </c>
      <c r="H25" s="61">
        <v>1</v>
      </c>
      <c r="I25" s="61">
        <v>5</v>
      </c>
      <c r="J25" s="61">
        <v>5</v>
      </c>
      <c r="K25" s="61">
        <v>2</v>
      </c>
      <c r="L25" s="61">
        <v>3</v>
      </c>
      <c r="M25" s="61">
        <v>2</v>
      </c>
      <c r="N25" s="61">
        <v>0</v>
      </c>
      <c r="O25" s="61">
        <v>2</v>
      </c>
      <c r="P25" s="61">
        <v>1</v>
      </c>
      <c r="Q25" s="61"/>
      <c r="R25" s="61"/>
      <c r="S25" s="61"/>
      <c r="T25" s="61"/>
      <c r="U25" s="61"/>
      <c r="V25" s="61"/>
      <c r="W25" s="9"/>
      <c r="X25" s="9"/>
      <c r="Y25" s="9"/>
      <c r="Z25" s="9"/>
      <c r="AA25" s="9"/>
      <c r="AB25" s="9"/>
      <c r="AC25" s="9">
        <f t="shared" si="0"/>
        <v>26</v>
      </c>
      <c r="AD25" s="4">
        <f t="shared" si="1"/>
        <v>0.8666666666666667</v>
      </c>
      <c r="AE25" s="12">
        <f t="shared" si="2"/>
        <v>5</v>
      </c>
    </row>
    <row r="26" spans="1:31" s="1" customFormat="1" ht="15" customHeight="1">
      <c r="A26" s="5">
        <v>17</v>
      </c>
      <c r="B26" s="62" t="s">
        <v>46</v>
      </c>
      <c r="C26" s="61">
        <v>0</v>
      </c>
      <c r="D26" s="61">
        <v>1</v>
      </c>
      <c r="E26" s="61">
        <v>0</v>
      </c>
      <c r="F26" s="61">
        <v>1</v>
      </c>
      <c r="G26" s="61">
        <v>1</v>
      </c>
      <c r="H26" s="61">
        <v>1</v>
      </c>
      <c r="I26" s="61">
        <v>5</v>
      </c>
      <c r="J26" s="61">
        <v>3</v>
      </c>
      <c r="K26" s="61">
        <v>3</v>
      </c>
      <c r="L26" s="61">
        <v>2</v>
      </c>
      <c r="M26" s="61">
        <v>0</v>
      </c>
      <c r="N26" s="61">
        <v>0</v>
      </c>
      <c r="O26" s="61">
        <v>2</v>
      </c>
      <c r="P26" s="61">
        <v>3</v>
      </c>
      <c r="Q26" s="61"/>
      <c r="R26" s="61"/>
      <c r="S26" s="61"/>
      <c r="T26" s="61"/>
      <c r="U26" s="61"/>
      <c r="V26" s="61"/>
      <c r="W26" s="9"/>
      <c r="X26" s="9"/>
      <c r="Y26" s="9"/>
      <c r="Z26" s="9"/>
      <c r="AA26" s="9"/>
      <c r="AB26" s="9"/>
      <c r="AC26" s="9">
        <f t="shared" si="0"/>
        <v>22</v>
      </c>
      <c r="AD26" s="4">
        <f t="shared" si="1"/>
        <v>0.73333333333333328</v>
      </c>
      <c r="AE26" s="12">
        <f t="shared" si="2"/>
        <v>4</v>
      </c>
    </row>
    <row r="27" spans="1:31" s="1" customFormat="1" ht="15" customHeight="1">
      <c r="A27" s="5">
        <v>18</v>
      </c>
      <c r="B27" s="61" t="s">
        <v>48</v>
      </c>
      <c r="C27" s="61">
        <v>1</v>
      </c>
      <c r="D27" s="61">
        <v>1</v>
      </c>
      <c r="E27" s="61">
        <v>1</v>
      </c>
      <c r="F27" s="61">
        <v>1</v>
      </c>
      <c r="G27" s="61">
        <v>1</v>
      </c>
      <c r="H27" s="61">
        <v>1</v>
      </c>
      <c r="I27" s="61">
        <v>5</v>
      </c>
      <c r="J27" s="61">
        <v>5</v>
      </c>
      <c r="K27" s="61">
        <v>3</v>
      </c>
      <c r="L27" s="61">
        <v>3</v>
      </c>
      <c r="M27" s="61">
        <v>2</v>
      </c>
      <c r="N27" s="61">
        <v>1</v>
      </c>
      <c r="O27" s="61">
        <v>2</v>
      </c>
      <c r="P27" s="61">
        <v>2</v>
      </c>
      <c r="Q27" s="61"/>
      <c r="R27" s="61"/>
      <c r="S27" s="61"/>
      <c r="T27" s="61"/>
      <c r="U27" s="61"/>
      <c r="V27" s="61"/>
      <c r="W27" s="19"/>
      <c r="X27" s="19"/>
      <c r="Y27" s="19"/>
      <c r="Z27" s="19"/>
      <c r="AA27" s="19"/>
      <c r="AB27" s="19"/>
      <c r="AC27" s="9">
        <f t="shared" si="0"/>
        <v>29</v>
      </c>
      <c r="AD27" s="4">
        <f t="shared" si="1"/>
        <v>0.96666666666666667</v>
      </c>
      <c r="AE27" s="12">
        <f t="shared" si="2"/>
        <v>5</v>
      </c>
    </row>
    <row r="28" spans="1:31" s="1" customFormat="1" ht="15" customHeight="1">
      <c r="A28" s="5">
        <v>19</v>
      </c>
      <c r="B28" s="61" t="s">
        <v>49</v>
      </c>
      <c r="C28" s="61">
        <v>1</v>
      </c>
      <c r="D28" s="61">
        <v>1</v>
      </c>
      <c r="E28" s="61">
        <v>0</v>
      </c>
      <c r="F28" s="61">
        <v>1</v>
      </c>
      <c r="G28" s="61">
        <v>1</v>
      </c>
      <c r="H28" s="61">
        <v>0</v>
      </c>
      <c r="I28" s="61">
        <v>3</v>
      </c>
      <c r="J28" s="61">
        <v>3</v>
      </c>
      <c r="K28" s="61">
        <v>3</v>
      </c>
      <c r="L28" s="61">
        <v>3</v>
      </c>
      <c r="M28" s="61">
        <v>0</v>
      </c>
      <c r="N28" s="61">
        <v>0</v>
      </c>
      <c r="O28" s="61">
        <v>2</v>
      </c>
      <c r="P28" s="61">
        <v>1</v>
      </c>
      <c r="Q28" s="61"/>
      <c r="R28" s="61"/>
      <c r="S28" s="61"/>
      <c r="T28" s="61"/>
      <c r="U28" s="61"/>
      <c r="V28" s="61"/>
      <c r="W28" s="19"/>
      <c r="X28" s="19"/>
      <c r="Y28" s="19"/>
      <c r="Z28" s="19"/>
      <c r="AA28" s="19"/>
      <c r="AB28" s="19"/>
      <c r="AC28" s="9">
        <f t="shared" si="0"/>
        <v>19</v>
      </c>
      <c r="AD28" s="4">
        <f t="shared" si="1"/>
        <v>0.6333333333333333</v>
      </c>
      <c r="AE28" s="12">
        <f t="shared" si="2"/>
        <v>3</v>
      </c>
    </row>
    <row r="29" spans="1:31" s="1" customFormat="1" ht="15" customHeight="1">
      <c r="A29" s="5">
        <v>20</v>
      </c>
      <c r="B29" s="61" t="s">
        <v>50</v>
      </c>
      <c r="C29" s="61">
        <v>1</v>
      </c>
      <c r="D29" s="61">
        <v>1</v>
      </c>
      <c r="E29" s="61">
        <v>1</v>
      </c>
      <c r="F29" s="61">
        <v>1</v>
      </c>
      <c r="G29" s="61">
        <v>1</v>
      </c>
      <c r="H29" s="61">
        <v>1</v>
      </c>
      <c r="I29" s="61">
        <v>5</v>
      </c>
      <c r="J29" s="61">
        <v>5</v>
      </c>
      <c r="K29" s="61">
        <v>3</v>
      </c>
      <c r="L29" s="61">
        <v>2</v>
      </c>
      <c r="M29" s="61">
        <v>2</v>
      </c>
      <c r="N29" s="61">
        <v>1</v>
      </c>
      <c r="O29" s="61">
        <v>2</v>
      </c>
      <c r="P29" s="61">
        <v>3</v>
      </c>
      <c r="Q29" s="61"/>
      <c r="R29" s="61"/>
      <c r="S29" s="61"/>
      <c r="T29" s="61"/>
      <c r="U29" s="61"/>
      <c r="V29" s="61"/>
      <c r="W29" s="19"/>
      <c r="X29" s="19"/>
      <c r="Y29" s="19"/>
      <c r="Z29" s="19"/>
      <c r="AA29" s="19"/>
      <c r="AB29" s="19"/>
      <c r="AC29" s="9">
        <f t="shared" si="0"/>
        <v>29</v>
      </c>
      <c r="AD29" s="4">
        <f t="shared" si="1"/>
        <v>0.96666666666666667</v>
      </c>
      <c r="AE29" s="12">
        <f t="shared" si="2"/>
        <v>5</v>
      </c>
    </row>
    <row r="30" spans="1:31" s="1" customFormat="1" ht="15" customHeight="1">
      <c r="A30" s="5">
        <v>21</v>
      </c>
      <c r="B30" s="61" t="s">
        <v>51</v>
      </c>
      <c r="C30" s="61">
        <v>1</v>
      </c>
      <c r="D30" s="61">
        <v>1</v>
      </c>
      <c r="E30" s="61">
        <v>1</v>
      </c>
      <c r="F30" s="61">
        <v>1</v>
      </c>
      <c r="G30" s="61">
        <v>1</v>
      </c>
      <c r="H30" s="61">
        <v>1</v>
      </c>
      <c r="I30" s="61">
        <v>0</v>
      </c>
      <c r="J30" s="61">
        <v>3</v>
      </c>
      <c r="K30" s="61">
        <v>2</v>
      </c>
      <c r="L30" s="61">
        <v>2</v>
      </c>
      <c r="M30" s="61">
        <v>2</v>
      </c>
      <c r="N30" s="61">
        <v>0</v>
      </c>
      <c r="O30" s="61">
        <v>0</v>
      </c>
      <c r="P30" s="61">
        <v>0</v>
      </c>
      <c r="Q30" s="61"/>
      <c r="R30" s="61"/>
      <c r="S30" s="61"/>
      <c r="T30" s="61"/>
      <c r="U30" s="61"/>
      <c r="V30" s="61"/>
      <c r="W30" s="19"/>
      <c r="X30" s="19"/>
      <c r="Y30" s="19"/>
      <c r="Z30" s="19"/>
      <c r="AA30" s="19"/>
      <c r="AB30" s="19"/>
      <c r="AC30" s="9">
        <f t="shared" si="0"/>
        <v>15</v>
      </c>
      <c r="AD30" s="4">
        <f t="shared" si="1"/>
        <v>0.5</v>
      </c>
      <c r="AE30" s="12">
        <f t="shared" si="2"/>
        <v>3</v>
      </c>
    </row>
    <row r="31" spans="1:31" s="1" customFormat="1" ht="15" customHeight="1">
      <c r="A31" s="5">
        <v>22</v>
      </c>
      <c r="B31" s="61" t="s">
        <v>84</v>
      </c>
      <c r="C31" s="61">
        <v>0</v>
      </c>
      <c r="D31" s="61">
        <v>0</v>
      </c>
      <c r="E31" s="61">
        <v>1</v>
      </c>
      <c r="F31" s="61">
        <v>1</v>
      </c>
      <c r="G31" s="61">
        <v>1</v>
      </c>
      <c r="H31" s="61">
        <v>1</v>
      </c>
      <c r="I31" s="61">
        <v>5</v>
      </c>
      <c r="J31" s="61">
        <v>3</v>
      </c>
      <c r="K31" s="61">
        <v>2</v>
      </c>
      <c r="L31" s="61">
        <v>3</v>
      </c>
      <c r="M31" s="61">
        <v>2</v>
      </c>
      <c r="N31" s="61">
        <v>1</v>
      </c>
      <c r="O31" s="61">
        <v>2</v>
      </c>
      <c r="P31" s="61">
        <v>2</v>
      </c>
      <c r="Q31" s="61"/>
      <c r="R31" s="61"/>
      <c r="S31" s="61"/>
      <c r="T31" s="61"/>
      <c r="U31" s="61"/>
      <c r="V31" s="61"/>
      <c r="W31" s="19"/>
      <c r="X31" s="19"/>
      <c r="Y31" s="19"/>
      <c r="Z31" s="19"/>
      <c r="AA31" s="19"/>
      <c r="AB31" s="19"/>
      <c r="AC31" s="9">
        <f t="shared" si="0"/>
        <v>24</v>
      </c>
      <c r="AD31" s="4">
        <f t="shared" si="1"/>
        <v>0.8</v>
      </c>
      <c r="AE31" s="12">
        <f t="shared" si="2"/>
        <v>4</v>
      </c>
    </row>
    <row r="32" spans="1:31" s="1" customFormat="1" ht="15" customHeight="1">
      <c r="A32" s="5">
        <v>23</v>
      </c>
      <c r="B32" s="61" t="s">
        <v>52</v>
      </c>
      <c r="C32" s="61">
        <v>1</v>
      </c>
      <c r="D32" s="61">
        <v>1</v>
      </c>
      <c r="E32" s="61">
        <v>1</v>
      </c>
      <c r="F32" s="61">
        <v>1</v>
      </c>
      <c r="G32" s="61">
        <v>0</v>
      </c>
      <c r="H32" s="61">
        <v>1</v>
      </c>
      <c r="I32" s="61">
        <v>5</v>
      </c>
      <c r="J32" s="61">
        <v>1</v>
      </c>
      <c r="K32" s="61">
        <v>1</v>
      </c>
      <c r="L32" s="61">
        <v>1</v>
      </c>
      <c r="M32" s="61">
        <v>1</v>
      </c>
      <c r="N32" s="61">
        <v>0</v>
      </c>
      <c r="O32" s="61">
        <v>1</v>
      </c>
      <c r="P32" s="61">
        <v>0</v>
      </c>
      <c r="Q32" s="61"/>
      <c r="R32" s="61"/>
      <c r="S32" s="61"/>
      <c r="T32" s="61"/>
      <c r="U32" s="61"/>
      <c r="V32" s="61"/>
      <c r="W32" s="19"/>
      <c r="X32" s="19"/>
      <c r="Y32" s="19"/>
      <c r="Z32" s="19"/>
      <c r="AA32" s="19"/>
      <c r="AB32" s="19"/>
      <c r="AC32" s="19">
        <f t="shared" si="0"/>
        <v>15</v>
      </c>
      <c r="AD32" s="67">
        <f t="shared" si="1"/>
        <v>0.5</v>
      </c>
      <c r="AE32" s="12">
        <f t="shared" si="2"/>
        <v>3</v>
      </c>
    </row>
    <row r="33" spans="1:31" s="1" customFormat="1" ht="15" customHeight="1">
      <c r="A33" s="5">
        <v>24</v>
      </c>
      <c r="B33" s="61" t="s">
        <v>85</v>
      </c>
      <c r="C33" s="61">
        <v>1</v>
      </c>
      <c r="D33" s="61">
        <v>1</v>
      </c>
      <c r="E33" s="61">
        <v>1</v>
      </c>
      <c r="F33" s="61">
        <v>1</v>
      </c>
      <c r="G33" s="61">
        <v>1</v>
      </c>
      <c r="H33" s="61">
        <v>1</v>
      </c>
      <c r="I33" s="61">
        <v>2</v>
      </c>
      <c r="J33" s="61">
        <v>3</v>
      </c>
      <c r="K33" s="61">
        <v>1</v>
      </c>
      <c r="L33" s="61">
        <v>3</v>
      </c>
      <c r="M33" s="61">
        <v>0</v>
      </c>
      <c r="N33" s="61">
        <v>1</v>
      </c>
      <c r="O33" s="61">
        <v>1</v>
      </c>
      <c r="P33" s="61">
        <v>1</v>
      </c>
      <c r="Q33" s="61"/>
      <c r="R33" s="61"/>
      <c r="S33" s="61"/>
      <c r="T33" s="61"/>
      <c r="U33" s="61"/>
      <c r="V33" s="61"/>
      <c r="W33" s="19"/>
      <c r="X33" s="19"/>
      <c r="Y33" s="19"/>
      <c r="Z33" s="19"/>
      <c r="AA33" s="19"/>
      <c r="AB33" s="19"/>
      <c r="AC33" s="19">
        <f t="shared" si="0"/>
        <v>18</v>
      </c>
      <c r="AD33" s="67">
        <f t="shared" si="1"/>
        <v>0.6</v>
      </c>
      <c r="AE33" s="12">
        <f t="shared" si="2"/>
        <v>3</v>
      </c>
    </row>
    <row r="34" spans="1:31" ht="15" customHeight="1">
      <c r="A34" s="5">
        <v>25</v>
      </c>
      <c r="B34" s="11" t="s">
        <v>47</v>
      </c>
      <c r="C34" s="17">
        <v>1</v>
      </c>
      <c r="D34" s="17">
        <v>1</v>
      </c>
      <c r="E34" s="17">
        <v>0</v>
      </c>
      <c r="F34" s="17">
        <v>1</v>
      </c>
      <c r="G34" s="17">
        <v>1</v>
      </c>
      <c r="H34" s="17">
        <v>1</v>
      </c>
      <c r="I34" s="17">
        <v>5</v>
      </c>
      <c r="J34" s="17">
        <v>5</v>
      </c>
      <c r="K34" s="17">
        <v>3</v>
      </c>
      <c r="L34" s="17">
        <v>0</v>
      </c>
      <c r="M34" s="17">
        <v>1</v>
      </c>
      <c r="N34" s="17">
        <v>1</v>
      </c>
      <c r="O34" s="17">
        <v>0</v>
      </c>
      <c r="P34" s="17">
        <v>0</v>
      </c>
      <c r="Q34" s="17"/>
      <c r="R34" s="17"/>
      <c r="S34" s="17"/>
      <c r="T34" s="17"/>
      <c r="U34" s="17"/>
      <c r="V34" s="17"/>
      <c r="W34" s="15"/>
      <c r="X34" s="15"/>
      <c r="Y34" s="15"/>
      <c r="Z34" s="15"/>
      <c r="AA34" s="15"/>
      <c r="AB34" s="15"/>
      <c r="AC34" s="9">
        <f t="shared" si="0"/>
        <v>20</v>
      </c>
      <c r="AD34" s="4">
        <f t="shared" si="1"/>
        <v>0.66666666666666663</v>
      </c>
      <c r="AE34" s="12">
        <f t="shared" si="2"/>
        <v>4</v>
      </c>
    </row>
    <row r="35" spans="1:31" ht="15" customHeight="1">
      <c r="A35" s="81" t="s">
        <v>3</v>
      </c>
      <c r="B35" s="82"/>
      <c r="C35" s="18">
        <f t="shared" ref="C35:P35" si="3">SUM(C10:C34)</f>
        <v>21</v>
      </c>
      <c r="D35" s="18">
        <f t="shared" si="3"/>
        <v>24</v>
      </c>
      <c r="E35" s="18">
        <f t="shared" si="3"/>
        <v>21</v>
      </c>
      <c r="F35" s="18">
        <f t="shared" si="3"/>
        <v>23</v>
      </c>
      <c r="G35" s="18">
        <f t="shared" si="3"/>
        <v>24</v>
      </c>
      <c r="H35" s="18">
        <f t="shared" si="3"/>
        <v>21</v>
      </c>
      <c r="I35" s="18">
        <f t="shared" si="3"/>
        <v>104</v>
      </c>
      <c r="J35" s="18">
        <f t="shared" si="3"/>
        <v>106</v>
      </c>
      <c r="K35" s="18">
        <f t="shared" si="3"/>
        <v>49</v>
      </c>
      <c r="L35" s="18">
        <f t="shared" si="3"/>
        <v>55</v>
      </c>
      <c r="M35" s="18">
        <f t="shared" si="3"/>
        <v>36</v>
      </c>
      <c r="N35" s="18">
        <f t="shared" si="3"/>
        <v>16</v>
      </c>
      <c r="O35" s="18">
        <f t="shared" si="3"/>
        <v>32</v>
      </c>
      <c r="P35" s="18">
        <f t="shared" si="3"/>
        <v>36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43">
        <f>AVERAGE(AC10:AC34)</f>
        <v>22.72</v>
      </c>
      <c r="AD35" s="44">
        <f>AVERAGE(AD10:AD34)</f>
        <v>0.75733333333333352</v>
      </c>
      <c r="AE35" s="45">
        <f>AVERAGE(AE10:AE34)</f>
        <v>4.08</v>
      </c>
    </row>
    <row r="36" spans="1:31" ht="16.5" thickBot="1">
      <c r="A36" s="83" t="s">
        <v>8</v>
      </c>
      <c r="B36" s="84"/>
      <c r="C36" s="41">
        <f t="shared" ref="C36:P36" si="4">C35/($W$5*C9)</f>
        <v>0.84</v>
      </c>
      <c r="D36" s="41">
        <f t="shared" si="4"/>
        <v>0.96</v>
      </c>
      <c r="E36" s="41">
        <f t="shared" si="4"/>
        <v>0.84</v>
      </c>
      <c r="F36" s="41">
        <f t="shared" si="4"/>
        <v>0.92</v>
      </c>
      <c r="G36" s="41">
        <f t="shared" si="4"/>
        <v>0.96</v>
      </c>
      <c r="H36" s="41">
        <f t="shared" si="4"/>
        <v>0.84</v>
      </c>
      <c r="I36" s="41">
        <f t="shared" si="4"/>
        <v>0.83199999999999996</v>
      </c>
      <c r="J36" s="41">
        <f t="shared" si="4"/>
        <v>0.84799999999999998</v>
      </c>
      <c r="K36" s="41">
        <f t="shared" si="4"/>
        <v>0.65333333333333332</v>
      </c>
      <c r="L36" s="41">
        <f t="shared" si="4"/>
        <v>0.73333333333333328</v>
      </c>
      <c r="M36" s="41">
        <f t="shared" si="4"/>
        <v>0.72</v>
      </c>
      <c r="N36" s="41">
        <f t="shared" si="4"/>
        <v>0.64</v>
      </c>
      <c r="O36" s="41">
        <f t="shared" si="4"/>
        <v>0.64</v>
      </c>
      <c r="P36" s="41">
        <f t="shared" si="4"/>
        <v>0.48</v>
      </c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7"/>
      <c r="AE36" s="8"/>
    </row>
    <row r="37" spans="1:31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21.75" customHeight="1">
      <c r="A38" s="78" t="s">
        <v>14</v>
      </c>
      <c r="B38" s="85"/>
      <c r="C38" s="23">
        <f>U5</f>
        <v>25</v>
      </c>
      <c r="D38" s="78" t="s">
        <v>15</v>
      </c>
      <c r="E38" s="85"/>
      <c r="F38" s="85"/>
      <c r="G38" s="85"/>
      <c r="H38" s="23">
        <f>W5</f>
        <v>25</v>
      </c>
      <c r="I38" s="27"/>
      <c r="J38" s="27"/>
      <c r="K38" s="78"/>
      <c r="L38" s="85"/>
      <c r="M38" s="85"/>
      <c r="N38" s="85"/>
      <c r="O38" s="85"/>
      <c r="P38" s="85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6"/>
      <c r="AD38" s="6"/>
      <c r="AE38" s="6"/>
    </row>
    <row r="39" spans="1:31" ht="30" customHeight="1">
      <c r="A39" s="27" t="s">
        <v>16</v>
      </c>
      <c r="B39" s="28"/>
      <c r="C39" s="23"/>
      <c r="D39" s="27"/>
      <c r="E39" s="28">
        <f>COUNTIF(AD10:AD34,"&gt;=50%")</f>
        <v>25</v>
      </c>
      <c r="F39" s="24" t="s">
        <v>22</v>
      </c>
      <c r="G39" s="86">
        <f>COUNTIF(AD10:AD34,"&gt;=50%")/W5</f>
        <v>1</v>
      </c>
      <c r="H39" s="86"/>
      <c r="I39" s="27"/>
      <c r="J39" s="27"/>
      <c r="K39" s="27"/>
      <c r="L39" s="34"/>
      <c r="M39" s="34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6"/>
      <c r="AD39" s="6"/>
      <c r="AE39" s="6"/>
    </row>
    <row r="40" spans="1:31" ht="15.75">
      <c r="A40" s="27" t="s">
        <v>17</v>
      </c>
      <c r="B40" s="27"/>
      <c r="C40" s="27"/>
      <c r="D40" s="27"/>
      <c r="E40" s="27">
        <f>COUNTIF(AD10:AD34,"&gt;=64%")</f>
        <v>18</v>
      </c>
      <c r="F40" s="25" t="s">
        <v>22</v>
      </c>
      <c r="G40" s="87">
        <f>COUNTIF(AD10:AD34,"&gt;=64%")/W5</f>
        <v>0.72</v>
      </c>
      <c r="H40" s="86"/>
      <c r="I40" s="27"/>
      <c r="J40" s="27"/>
      <c r="K40" s="27"/>
      <c r="L40" s="34"/>
      <c r="M40" s="34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13"/>
      <c r="AD40" s="13"/>
      <c r="AE40" s="13"/>
    </row>
    <row r="41" spans="1:31" ht="15.75">
      <c r="A41" s="6" t="s">
        <v>18</v>
      </c>
      <c r="B41" s="27"/>
      <c r="C41" s="27"/>
      <c r="D41" s="27"/>
      <c r="E41" s="27">
        <f>COUNTIF(AD10:AD34,"&gt;=75%")</f>
        <v>13</v>
      </c>
      <c r="F41" s="25" t="s">
        <v>22</v>
      </c>
      <c r="G41" s="87">
        <f>COUNTIF(AD10:AD34,"&gt;=75%")/W5</f>
        <v>0.52</v>
      </c>
      <c r="H41" s="86"/>
      <c r="I41" s="27"/>
      <c r="J41" s="27"/>
      <c r="K41" s="27"/>
      <c r="L41" s="34"/>
      <c r="M41" s="34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6"/>
      <c r="AD41" s="6"/>
      <c r="AE41" s="6"/>
    </row>
    <row r="42" spans="1:3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6"/>
      <c r="AD42" s="6"/>
      <c r="AE42" s="6"/>
    </row>
    <row r="43" spans="1:31" ht="15.75">
      <c r="A43" s="63" t="s">
        <v>19</v>
      </c>
      <c r="B43" s="64"/>
      <c r="C43" s="64"/>
      <c r="D43" s="64"/>
      <c r="E43" s="64"/>
      <c r="F43" s="64"/>
      <c r="G43" s="64"/>
      <c r="H43" s="27"/>
      <c r="I43" s="27"/>
      <c r="J43" s="27"/>
      <c r="K43" s="27"/>
      <c r="L43" s="34"/>
      <c r="M43" s="34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13"/>
      <c r="AD43" s="13"/>
      <c r="AE43" s="13"/>
    </row>
    <row r="44" spans="1:31" ht="15.75">
      <c r="A44" s="78" t="s">
        <v>70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2"/>
      <c r="Y44" s="10"/>
      <c r="Z44" s="10"/>
      <c r="AA44" s="10"/>
      <c r="AB44" s="10"/>
      <c r="AC44" s="26"/>
      <c r="AD44" s="26"/>
      <c r="AE44" s="6"/>
    </row>
    <row r="45" spans="1:31" ht="15.7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2"/>
      <c r="Y45" s="2"/>
      <c r="Z45" s="2"/>
      <c r="AA45" s="2"/>
      <c r="AB45" s="2"/>
    </row>
    <row r="46" spans="1:31" ht="15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2"/>
      <c r="Y46" s="2"/>
      <c r="Z46" s="2"/>
      <c r="AA46" s="2"/>
      <c r="AB46" s="2"/>
    </row>
    <row r="47" spans="1:31" ht="15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9"/>
      <c r="Y47" s="29"/>
      <c r="Z47" s="29"/>
      <c r="AA47" s="29"/>
      <c r="AB47" s="29"/>
    </row>
  </sheetData>
  <mergeCells count="41">
    <mergeCell ref="A1:AE1"/>
    <mergeCell ref="A2:AE2"/>
    <mergeCell ref="U3:V4"/>
    <mergeCell ref="W3:X4"/>
    <mergeCell ref="Y3:Y4"/>
    <mergeCell ref="Z3:Z4"/>
    <mergeCell ref="AA3:AA4"/>
    <mergeCell ref="AB3:AB4"/>
    <mergeCell ref="AC3:AC4"/>
    <mergeCell ref="A4:D4"/>
    <mergeCell ref="E4:F4"/>
    <mergeCell ref="AE7:AE8"/>
    <mergeCell ref="AD3:AD4"/>
    <mergeCell ref="AE3:AE4"/>
    <mergeCell ref="U5:V5"/>
    <mergeCell ref="W5:X5"/>
    <mergeCell ref="AC7:AC8"/>
    <mergeCell ref="AD7:AD8"/>
    <mergeCell ref="E5:F5"/>
    <mergeCell ref="A3:D3"/>
    <mergeCell ref="E3:R3"/>
    <mergeCell ref="P4:R4"/>
    <mergeCell ref="M4:O4"/>
    <mergeCell ref="J4:L4"/>
    <mergeCell ref="G4:I4"/>
    <mergeCell ref="A47:W47"/>
    <mergeCell ref="A44:W44"/>
    <mergeCell ref="A45:W45"/>
    <mergeCell ref="A46:W46"/>
    <mergeCell ref="A5:D5"/>
    <mergeCell ref="A35:B35"/>
    <mergeCell ref="A36:B36"/>
    <mergeCell ref="A38:B38"/>
    <mergeCell ref="D38:G38"/>
    <mergeCell ref="G39:H39"/>
    <mergeCell ref="G40:H40"/>
    <mergeCell ref="G41:H41"/>
    <mergeCell ref="K38:P38"/>
    <mergeCell ref="A6:B6"/>
    <mergeCell ref="A7:A8"/>
    <mergeCell ref="B7:B8"/>
  </mergeCells>
  <pageMargins left="1" right="1" top="1" bottom="1" header="0.5" footer="0.5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44"/>
  <sheetViews>
    <sheetView tabSelected="1" zoomScale="70" zoomScaleNormal="70" workbookViewId="0">
      <selection activeCell="AE10" sqref="AE10"/>
    </sheetView>
  </sheetViews>
  <sheetFormatPr defaultRowHeight="15"/>
  <cols>
    <col min="1" max="1" width="4.42578125" customWidth="1"/>
    <col min="2" max="2" width="27.5703125" customWidth="1"/>
    <col min="3" max="3" width="5.140625" customWidth="1"/>
    <col min="4" max="5" width="6.28515625" customWidth="1"/>
    <col min="6" max="6" width="6" customWidth="1"/>
    <col min="7" max="7" width="6.85546875" customWidth="1"/>
    <col min="8" max="8" width="6.42578125" customWidth="1"/>
    <col min="9" max="9" width="4.7109375" customWidth="1"/>
    <col min="10" max="10" width="7.5703125" customWidth="1"/>
    <col min="11" max="11" width="5.7109375" customWidth="1"/>
    <col min="12" max="13" width="5.5703125" customWidth="1"/>
    <col min="14" max="14" width="5.140625" customWidth="1"/>
    <col min="15" max="15" width="4.5703125" customWidth="1"/>
    <col min="16" max="16" width="5.140625" customWidth="1"/>
    <col min="17" max="17" width="6.28515625" customWidth="1"/>
    <col min="18" max="18" width="5.42578125" customWidth="1"/>
    <col min="19" max="20" width="4.7109375" customWidth="1"/>
    <col min="21" max="21" width="5.7109375" customWidth="1"/>
    <col min="22" max="22" width="4.85546875" customWidth="1"/>
    <col min="23" max="23" width="4.7109375" customWidth="1"/>
    <col min="24" max="24" width="5" customWidth="1"/>
    <col min="25" max="25" width="4.85546875" customWidth="1"/>
    <col min="26" max="26" width="5.28515625" customWidth="1"/>
    <col min="27" max="28" width="5.42578125" customWidth="1"/>
    <col min="29" max="29" width="8.7109375" customWidth="1"/>
    <col min="30" max="30" width="9.7109375" customWidth="1"/>
    <col min="31" max="31" width="9.140625" customWidth="1"/>
  </cols>
  <sheetData>
    <row r="1" spans="1:36" s="3" customFormat="1" ht="16.899999999999999" customHeight="1">
      <c r="A1" s="109" t="s">
        <v>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</row>
    <row r="2" spans="1:36" ht="31.5" customHeight="1">
      <c r="A2" s="119" t="s">
        <v>122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1:36" ht="28.5" customHeight="1">
      <c r="A3" s="79" t="s">
        <v>86</v>
      </c>
      <c r="B3" s="80"/>
      <c r="C3" s="80"/>
      <c r="D3" s="80"/>
      <c r="E3" s="96" t="s">
        <v>23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8"/>
      <c r="S3" s="37"/>
      <c r="T3" s="52"/>
      <c r="U3" s="105" t="s">
        <v>13</v>
      </c>
      <c r="V3" s="104"/>
      <c r="W3" s="112" t="s">
        <v>6</v>
      </c>
      <c r="X3" s="112"/>
      <c r="Y3" s="113">
        <v>5</v>
      </c>
      <c r="Z3" s="105">
        <v>4</v>
      </c>
      <c r="AA3" s="105">
        <v>3</v>
      </c>
      <c r="AB3" s="105">
        <v>2</v>
      </c>
      <c r="AC3" s="104" t="s">
        <v>12</v>
      </c>
      <c r="AD3" s="104" t="s">
        <v>11</v>
      </c>
      <c r="AE3" s="105" t="s">
        <v>7</v>
      </c>
    </row>
    <row r="4" spans="1:36" ht="21.75" customHeight="1">
      <c r="A4" s="115" t="s">
        <v>5</v>
      </c>
      <c r="B4" s="116"/>
      <c r="C4" s="116"/>
      <c r="D4" s="116"/>
      <c r="E4" s="117" t="s">
        <v>28</v>
      </c>
      <c r="F4" s="118"/>
      <c r="G4" s="100" t="s">
        <v>24</v>
      </c>
      <c r="H4" s="100"/>
      <c r="I4" s="101"/>
      <c r="J4" s="99" t="s">
        <v>25</v>
      </c>
      <c r="K4" s="100"/>
      <c r="L4" s="101"/>
      <c r="M4" s="99" t="s">
        <v>26</v>
      </c>
      <c r="N4" s="100"/>
      <c r="O4" s="101"/>
      <c r="P4" s="99" t="s">
        <v>27</v>
      </c>
      <c r="Q4" s="100"/>
      <c r="R4" s="100"/>
      <c r="S4" s="48"/>
      <c r="T4" s="47"/>
      <c r="U4" s="104"/>
      <c r="V4" s="104"/>
      <c r="W4" s="112"/>
      <c r="X4" s="112"/>
      <c r="Y4" s="114"/>
      <c r="Z4" s="105"/>
      <c r="AA4" s="105"/>
      <c r="AB4" s="105"/>
      <c r="AC4" s="104"/>
      <c r="AD4" s="104"/>
      <c r="AE4" s="105"/>
    </row>
    <row r="5" spans="1:36" ht="36" customHeight="1">
      <c r="A5" s="79" t="s">
        <v>54</v>
      </c>
      <c r="B5" s="80"/>
      <c r="C5" s="80"/>
      <c r="D5" s="80"/>
      <c r="E5" s="94" t="s">
        <v>29</v>
      </c>
      <c r="F5" s="95"/>
      <c r="G5" s="56">
        <v>33</v>
      </c>
      <c r="H5" s="57" t="s">
        <v>22</v>
      </c>
      <c r="I5" s="58">
        <v>30</v>
      </c>
      <c r="J5" s="59">
        <v>29</v>
      </c>
      <c r="K5" s="57" t="s">
        <v>22</v>
      </c>
      <c r="L5" s="58">
        <v>22</v>
      </c>
      <c r="M5" s="59">
        <v>21</v>
      </c>
      <c r="N5" s="57" t="s">
        <v>22</v>
      </c>
      <c r="O5" s="58">
        <v>17</v>
      </c>
      <c r="P5" s="59">
        <v>16</v>
      </c>
      <c r="Q5" s="57" t="s">
        <v>22</v>
      </c>
      <c r="R5" s="56">
        <v>0</v>
      </c>
      <c r="S5" s="37"/>
      <c r="T5" s="52"/>
      <c r="U5" s="106">
        <v>19</v>
      </c>
      <c r="V5" s="107"/>
      <c r="W5" s="107">
        <v>19</v>
      </c>
      <c r="X5" s="107"/>
      <c r="Y5" s="20">
        <f>COUNTIF(AE10:AE28,5)</f>
        <v>16</v>
      </c>
      <c r="Z5" s="20">
        <f>COUNTIF(AE10:AE28,4)</f>
        <v>2</v>
      </c>
      <c r="AA5" s="20">
        <f>COUNTIF(AE10:AE28,3)</f>
        <v>1</v>
      </c>
      <c r="AB5" s="20">
        <f>COUNTIF(AE10:AE28,2)</f>
        <v>0</v>
      </c>
      <c r="AC5" s="60">
        <f>(Y5*Y3+Z5*Z3+AA5*AA3+AB5*AB3)/W5</f>
        <v>4.7894736842105265</v>
      </c>
      <c r="AD5" s="42">
        <f>(Y5+Z5+AA5)/W5</f>
        <v>1</v>
      </c>
      <c r="AE5" s="21">
        <f>(Y5+Z5)/W5</f>
        <v>0.94736842105263153</v>
      </c>
    </row>
    <row r="6" spans="1:36" ht="30" customHeight="1" thickBot="1">
      <c r="A6" s="88" t="s">
        <v>21</v>
      </c>
      <c r="B6" s="120"/>
      <c r="C6" s="22">
        <f>AC9</f>
        <v>33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"/>
      <c r="AD6" s="6"/>
      <c r="AE6" s="6"/>
    </row>
    <row r="7" spans="1:36" ht="114" customHeight="1">
      <c r="A7" s="90" t="s">
        <v>1</v>
      </c>
      <c r="B7" s="121" t="s">
        <v>9</v>
      </c>
      <c r="C7" s="77" t="s">
        <v>109</v>
      </c>
      <c r="D7" s="77" t="s">
        <v>110</v>
      </c>
      <c r="E7" s="77" t="s">
        <v>111</v>
      </c>
      <c r="F7" s="77" t="s">
        <v>112</v>
      </c>
      <c r="G7" s="77" t="s">
        <v>113</v>
      </c>
      <c r="H7" s="77" t="s">
        <v>113</v>
      </c>
      <c r="I7" s="77" t="s">
        <v>114</v>
      </c>
      <c r="J7" s="77" t="s">
        <v>115</v>
      </c>
      <c r="K7" s="77" t="s">
        <v>116</v>
      </c>
      <c r="L7" s="77" t="s">
        <v>117</v>
      </c>
      <c r="M7" s="77" t="s">
        <v>118</v>
      </c>
      <c r="N7" s="77" t="s">
        <v>119</v>
      </c>
      <c r="O7" s="77" t="s">
        <v>120</v>
      </c>
      <c r="P7" s="77" t="s">
        <v>121</v>
      </c>
      <c r="Q7" s="75"/>
      <c r="R7" s="65"/>
      <c r="S7" s="65"/>
      <c r="T7" s="65"/>
      <c r="U7" s="65"/>
      <c r="V7" s="65"/>
      <c r="W7" s="65"/>
      <c r="X7" s="66"/>
      <c r="Y7" s="66"/>
      <c r="Z7" s="66"/>
      <c r="AA7" s="66"/>
      <c r="AB7" s="66"/>
      <c r="AC7" s="108" t="s">
        <v>10</v>
      </c>
      <c r="AD7" s="108" t="s">
        <v>2</v>
      </c>
      <c r="AE7" s="102" t="s">
        <v>0</v>
      </c>
      <c r="AJ7" s="1"/>
    </row>
    <row r="8" spans="1:36" ht="16.5" customHeight="1">
      <c r="A8" s="91"/>
      <c r="B8" s="122"/>
      <c r="C8" s="71">
        <v>1</v>
      </c>
      <c r="D8" s="71">
        <f>C8+1</f>
        <v>2</v>
      </c>
      <c r="E8" s="71">
        <f t="shared" ref="E8:P8" si="0">D8+1</f>
        <v>3</v>
      </c>
      <c r="F8" s="71">
        <f t="shared" si="0"/>
        <v>4</v>
      </c>
      <c r="G8" s="71">
        <f t="shared" si="0"/>
        <v>5</v>
      </c>
      <c r="H8" s="71">
        <f t="shared" si="0"/>
        <v>6</v>
      </c>
      <c r="I8" s="71">
        <f t="shared" si="0"/>
        <v>7</v>
      </c>
      <c r="J8" s="71">
        <f t="shared" si="0"/>
        <v>8</v>
      </c>
      <c r="K8" s="71">
        <f t="shared" si="0"/>
        <v>9</v>
      </c>
      <c r="L8" s="71">
        <f t="shared" si="0"/>
        <v>10</v>
      </c>
      <c r="M8" s="71">
        <f t="shared" si="0"/>
        <v>11</v>
      </c>
      <c r="N8" s="71">
        <f t="shared" si="0"/>
        <v>12</v>
      </c>
      <c r="O8" s="71">
        <f t="shared" si="0"/>
        <v>13</v>
      </c>
      <c r="P8" s="71">
        <f t="shared" si="0"/>
        <v>14</v>
      </c>
      <c r="Q8" s="76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93"/>
      <c r="AD8" s="93"/>
      <c r="AE8" s="103"/>
      <c r="AJ8" s="1"/>
    </row>
    <row r="9" spans="1:36" ht="30" customHeight="1">
      <c r="A9" s="49"/>
      <c r="B9" s="72" t="s">
        <v>20</v>
      </c>
      <c r="C9" s="74">
        <v>4</v>
      </c>
      <c r="D9" s="74">
        <v>1</v>
      </c>
      <c r="E9" s="74">
        <v>1</v>
      </c>
      <c r="F9" s="74">
        <v>1</v>
      </c>
      <c r="G9" s="74">
        <v>1</v>
      </c>
      <c r="H9" s="74">
        <v>1</v>
      </c>
      <c r="I9" s="74">
        <v>1</v>
      </c>
      <c r="J9" s="74">
        <v>1</v>
      </c>
      <c r="K9" s="74">
        <v>5</v>
      </c>
      <c r="L9" s="74">
        <v>5</v>
      </c>
      <c r="M9" s="74">
        <v>4</v>
      </c>
      <c r="N9" s="74">
        <v>3</v>
      </c>
      <c r="O9" s="74">
        <v>3</v>
      </c>
      <c r="P9" s="74">
        <v>2</v>
      </c>
      <c r="Q9" s="73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50">
        <f>SUM(C9:AB9)</f>
        <v>33</v>
      </c>
      <c r="AD9" s="50"/>
      <c r="AE9" s="51"/>
      <c r="AJ9" s="1"/>
    </row>
    <row r="10" spans="1:36" ht="15" customHeight="1">
      <c r="A10" s="69">
        <v>1</v>
      </c>
      <c r="B10" s="70" t="s">
        <v>90</v>
      </c>
      <c r="C10" s="70">
        <v>4</v>
      </c>
      <c r="D10" s="70">
        <v>0</v>
      </c>
      <c r="E10" s="70">
        <v>1</v>
      </c>
      <c r="F10" s="70">
        <v>1</v>
      </c>
      <c r="G10" s="70">
        <v>1</v>
      </c>
      <c r="H10" s="70">
        <v>1</v>
      </c>
      <c r="I10" s="70">
        <v>0</v>
      </c>
      <c r="J10" s="70">
        <v>1</v>
      </c>
      <c r="K10" s="70">
        <v>5</v>
      </c>
      <c r="L10" s="70">
        <v>5</v>
      </c>
      <c r="M10" s="70">
        <v>4</v>
      </c>
      <c r="N10" s="70">
        <v>3</v>
      </c>
      <c r="O10" s="70">
        <v>2</v>
      </c>
      <c r="P10" s="70">
        <v>1</v>
      </c>
      <c r="Q10" s="39"/>
      <c r="R10" s="39"/>
      <c r="S10" s="39"/>
      <c r="T10" s="39"/>
      <c r="U10" s="39"/>
      <c r="V10" s="39"/>
      <c r="W10" s="39"/>
      <c r="X10" s="39"/>
      <c r="Y10" s="40"/>
      <c r="Z10" s="40"/>
      <c r="AA10" s="40"/>
      <c r="AB10" s="40"/>
      <c r="AC10" s="9">
        <f t="shared" ref="AC10:AC28" si="1">SUM(C10:AB10)</f>
        <v>29</v>
      </c>
      <c r="AD10" s="4">
        <f>AC10/$C$6</f>
        <v>0.87878787878787878</v>
      </c>
      <c r="AE10" s="12">
        <f>IF(AC10&gt;=$I$5,5,IF(AC10&gt;=$L$5,4,IF(AC10&gt;=$O$5,3,2)))</f>
        <v>4</v>
      </c>
    </row>
    <row r="11" spans="1:36" s="1" customFormat="1" ht="15" customHeight="1">
      <c r="A11" s="69">
        <v>2</v>
      </c>
      <c r="B11" s="70" t="s">
        <v>91</v>
      </c>
      <c r="C11" s="70">
        <v>4</v>
      </c>
      <c r="D11" s="70">
        <v>1</v>
      </c>
      <c r="E11" s="70">
        <v>1</v>
      </c>
      <c r="F11" s="70">
        <v>1</v>
      </c>
      <c r="G11" s="70">
        <v>1</v>
      </c>
      <c r="H11" s="70">
        <v>0</v>
      </c>
      <c r="I11" s="70">
        <v>1</v>
      </c>
      <c r="J11" s="70">
        <v>1</v>
      </c>
      <c r="K11" s="70">
        <v>5</v>
      </c>
      <c r="L11" s="70">
        <v>5</v>
      </c>
      <c r="M11" s="70">
        <v>4</v>
      </c>
      <c r="N11" s="70">
        <v>3</v>
      </c>
      <c r="O11" s="70">
        <v>3</v>
      </c>
      <c r="P11" s="70">
        <v>2</v>
      </c>
      <c r="Q11" s="39"/>
      <c r="R11" s="39"/>
      <c r="S11" s="39"/>
      <c r="T11" s="39"/>
      <c r="U11" s="39"/>
      <c r="V11" s="39"/>
      <c r="W11" s="39"/>
      <c r="X11" s="39"/>
      <c r="Y11" s="40"/>
      <c r="Z11" s="40"/>
      <c r="AA11" s="40"/>
      <c r="AB11" s="40"/>
      <c r="AC11" s="9">
        <f t="shared" si="1"/>
        <v>32</v>
      </c>
      <c r="AD11" s="4">
        <f t="shared" ref="AD11:AD28" si="2">AC11/$C$6</f>
        <v>0.96969696969696972</v>
      </c>
      <c r="AE11" s="12">
        <f t="shared" ref="AE11:AE28" si="3">IF(AC11&gt;=$I$5,5,IF(AC11&gt;=$L$5,4,IF(AC11&gt;=$O$5,3,2)))</f>
        <v>5</v>
      </c>
    </row>
    <row r="12" spans="1:36" s="1" customFormat="1" ht="15" customHeight="1">
      <c r="A12" s="69">
        <v>3</v>
      </c>
      <c r="B12" s="70" t="s">
        <v>92</v>
      </c>
      <c r="C12" s="70">
        <v>4</v>
      </c>
      <c r="D12" s="70">
        <v>1</v>
      </c>
      <c r="E12" s="70">
        <v>1</v>
      </c>
      <c r="F12" s="70">
        <v>1</v>
      </c>
      <c r="G12" s="70">
        <v>1</v>
      </c>
      <c r="H12" s="70">
        <v>0</v>
      </c>
      <c r="I12" s="70">
        <v>1</v>
      </c>
      <c r="J12" s="70">
        <v>1</v>
      </c>
      <c r="K12" s="70">
        <v>5</v>
      </c>
      <c r="L12" s="70">
        <v>5</v>
      </c>
      <c r="M12" s="70">
        <v>4</v>
      </c>
      <c r="N12" s="70">
        <v>3</v>
      </c>
      <c r="O12" s="70">
        <v>3</v>
      </c>
      <c r="P12" s="70">
        <v>2</v>
      </c>
      <c r="Q12" s="39"/>
      <c r="R12" s="39"/>
      <c r="S12" s="39"/>
      <c r="T12" s="39"/>
      <c r="U12" s="39"/>
      <c r="V12" s="39"/>
      <c r="W12" s="39"/>
      <c r="X12" s="39"/>
      <c r="Y12" s="40"/>
      <c r="Z12" s="40"/>
      <c r="AA12" s="40"/>
      <c r="AB12" s="40"/>
      <c r="AC12" s="9">
        <f t="shared" si="1"/>
        <v>32</v>
      </c>
      <c r="AD12" s="4">
        <f t="shared" si="2"/>
        <v>0.96969696969696972</v>
      </c>
      <c r="AE12" s="12">
        <f t="shared" si="3"/>
        <v>5</v>
      </c>
    </row>
    <row r="13" spans="1:36" s="1" customFormat="1" ht="15" customHeight="1">
      <c r="A13" s="69">
        <v>4</v>
      </c>
      <c r="B13" s="70" t="s">
        <v>93</v>
      </c>
      <c r="C13" s="70">
        <v>4</v>
      </c>
      <c r="D13" s="70">
        <v>1</v>
      </c>
      <c r="E13" s="70">
        <v>1</v>
      </c>
      <c r="F13" s="70">
        <v>1</v>
      </c>
      <c r="G13" s="70">
        <v>1</v>
      </c>
      <c r="H13" s="70">
        <v>1</v>
      </c>
      <c r="I13" s="70">
        <v>1</v>
      </c>
      <c r="J13" s="70">
        <v>1</v>
      </c>
      <c r="K13" s="70">
        <v>5</v>
      </c>
      <c r="L13" s="70">
        <v>5</v>
      </c>
      <c r="M13" s="70">
        <v>4</v>
      </c>
      <c r="N13" s="70">
        <v>3</v>
      </c>
      <c r="O13" s="70">
        <v>3</v>
      </c>
      <c r="P13" s="70">
        <v>1</v>
      </c>
      <c r="Q13" s="39"/>
      <c r="R13" s="39"/>
      <c r="S13" s="39"/>
      <c r="T13" s="39"/>
      <c r="U13" s="39"/>
      <c r="V13" s="39"/>
      <c r="W13" s="39"/>
      <c r="X13" s="39"/>
      <c r="Y13" s="40"/>
      <c r="Z13" s="40"/>
      <c r="AA13" s="40"/>
      <c r="AB13" s="40"/>
      <c r="AC13" s="9">
        <f t="shared" si="1"/>
        <v>32</v>
      </c>
      <c r="AD13" s="4">
        <f t="shared" si="2"/>
        <v>0.96969696969696972</v>
      </c>
      <c r="AE13" s="12">
        <f t="shared" si="3"/>
        <v>5</v>
      </c>
    </row>
    <row r="14" spans="1:36" s="1" customFormat="1" ht="15" customHeight="1">
      <c r="A14" s="69">
        <v>5</v>
      </c>
      <c r="B14" s="70" t="s">
        <v>94</v>
      </c>
      <c r="C14" s="70">
        <v>4</v>
      </c>
      <c r="D14" s="70">
        <v>0</v>
      </c>
      <c r="E14" s="70">
        <v>1</v>
      </c>
      <c r="F14" s="70">
        <v>1</v>
      </c>
      <c r="G14" s="70">
        <v>1</v>
      </c>
      <c r="H14" s="70">
        <v>1</v>
      </c>
      <c r="I14" s="70">
        <v>1</v>
      </c>
      <c r="J14" s="70">
        <v>1</v>
      </c>
      <c r="K14" s="70">
        <v>5</v>
      </c>
      <c r="L14" s="70">
        <v>0</v>
      </c>
      <c r="M14" s="70">
        <v>3</v>
      </c>
      <c r="N14" s="70">
        <v>3</v>
      </c>
      <c r="O14" s="70">
        <v>2</v>
      </c>
      <c r="P14" s="70">
        <v>1</v>
      </c>
      <c r="Q14" s="39"/>
      <c r="R14" s="39"/>
      <c r="S14" s="39"/>
      <c r="T14" s="39"/>
      <c r="U14" s="39"/>
      <c r="V14" s="39"/>
      <c r="W14" s="39"/>
      <c r="X14" s="39"/>
      <c r="Y14" s="40"/>
      <c r="Z14" s="40"/>
      <c r="AA14" s="40"/>
      <c r="AB14" s="40"/>
      <c r="AC14" s="9">
        <f t="shared" si="1"/>
        <v>24</v>
      </c>
      <c r="AD14" s="4">
        <f t="shared" si="2"/>
        <v>0.72727272727272729</v>
      </c>
      <c r="AE14" s="12">
        <f t="shared" si="3"/>
        <v>4</v>
      </c>
    </row>
    <row r="15" spans="1:36" s="1" customFormat="1" ht="15" customHeight="1">
      <c r="A15" s="69">
        <v>6</v>
      </c>
      <c r="B15" s="70" t="s">
        <v>95</v>
      </c>
      <c r="C15" s="70">
        <v>4</v>
      </c>
      <c r="D15" s="70">
        <v>1</v>
      </c>
      <c r="E15" s="70">
        <v>1</v>
      </c>
      <c r="F15" s="70">
        <v>1</v>
      </c>
      <c r="G15" s="70">
        <v>1</v>
      </c>
      <c r="H15" s="70">
        <v>1</v>
      </c>
      <c r="I15" s="70">
        <v>1</v>
      </c>
      <c r="J15" s="70">
        <v>1</v>
      </c>
      <c r="K15" s="70">
        <v>5</v>
      </c>
      <c r="L15" s="70">
        <v>5</v>
      </c>
      <c r="M15" s="70">
        <v>4</v>
      </c>
      <c r="N15" s="70">
        <v>3</v>
      </c>
      <c r="O15" s="70">
        <v>3</v>
      </c>
      <c r="P15" s="70">
        <v>2</v>
      </c>
      <c r="Q15" s="39"/>
      <c r="R15" s="39"/>
      <c r="S15" s="39"/>
      <c r="T15" s="39"/>
      <c r="U15" s="39"/>
      <c r="V15" s="39"/>
      <c r="W15" s="39"/>
      <c r="X15" s="39"/>
      <c r="Y15" s="40"/>
      <c r="Z15" s="40"/>
      <c r="AA15" s="40"/>
      <c r="AB15" s="40"/>
      <c r="AC15" s="9">
        <f t="shared" si="1"/>
        <v>33</v>
      </c>
      <c r="AD15" s="4">
        <f t="shared" si="2"/>
        <v>1</v>
      </c>
      <c r="AE15" s="12">
        <f t="shared" si="3"/>
        <v>5</v>
      </c>
    </row>
    <row r="16" spans="1:36" s="1" customFormat="1" ht="15" customHeight="1">
      <c r="A16" s="69">
        <v>7</v>
      </c>
      <c r="B16" s="70" t="s">
        <v>96</v>
      </c>
      <c r="C16" s="70">
        <v>4</v>
      </c>
      <c r="D16" s="70">
        <v>1</v>
      </c>
      <c r="E16" s="70">
        <v>1</v>
      </c>
      <c r="F16" s="70">
        <v>1</v>
      </c>
      <c r="G16" s="70">
        <v>1</v>
      </c>
      <c r="H16" s="70">
        <v>0</v>
      </c>
      <c r="I16" s="70">
        <v>1</v>
      </c>
      <c r="J16" s="70">
        <v>1</v>
      </c>
      <c r="K16" s="70">
        <v>5</v>
      </c>
      <c r="L16" s="70">
        <v>5</v>
      </c>
      <c r="M16" s="70">
        <v>4</v>
      </c>
      <c r="N16" s="70">
        <v>3</v>
      </c>
      <c r="O16" s="70">
        <v>3</v>
      </c>
      <c r="P16" s="70">
        <v>1</v>
      </c>
      <c r="Q16" s="39"/>
      <c r="R16" s="39"/>
      <c r="S16" s="39"/>
      <c r="T16" s="39"/>
      <c r="U16" s="39"/>
      <c r="V16" s="39"/>
      <c r="W16" s="39"/>
      <c r="X16" s="39"/>
      <c r="Y16" s="40"/>
      <c r="Z16" s="40"/>
      <c r="AA16" s="40"/>
      <c r="AB16" s="40"/>
      <c r="AC16" s="9">
        <f t="shared" si="1"/>
        <v>31</v>
      </c>
      <c r="AD16" s="4">
        <f t="shared" si="2"/>
        <v>0.93939393939393945</v>
      </c>
      <c r="AE16" s="12">
        <f t="shared" si="3"/>
        <v>5</v>
      </c>
    </row>
    <row r="17" spans="1:31" s="1" customFormat="1" ht="15" customHeight="1">
      <c r="A17" s="69">
        <v>8</v>
      </c>
      <c r="B17" s="70" t="s">
        <v>97</v>
      </c>
      <c r="C17" s="70">
        <v>4</v>
      </c>
      <c r="D17" s="70">
        <v>1</v>
      </c>
      <c r="E17" s="70">
        <v>1</v>
      </c>
      <c r="F17" s="70">
        <v>1</v>
      </c>
      <c r="G17" s="70">
        <v>1</v>
      </c>
      <c r="H17" s="70">
        <v>1</v>
      </c>
      <c r="I17" s="70">
        <v>1</v>
      </c>
      <c r="J17" s="70">
        <v>1</v>
      </c>
      <c r="K17" s="70">
        <v>5</v>
      </c>
      <c r="L17" s="70">
        <v>5</v>
      </c>
      <c r="M17" s="70">
        <v>4</v>
      </c>
      <c r="N17" s="70">
        <v>3</v>
      </c>
      <c r="O17" s="70">
        <v>3</v>
      </c>
      <c r="P17" s="70">
        <v>2</v>
      </c>
      <c r="Q17" s="39"/>
      <c r="R17" s="39"/>
      <c r="S17" s="39"/>
      <c r="T17" s="39"/>
      <c r="U17" s="39"/>
      <c r="V17" s="39"/>
      <c r="W17" s="39"/>
      <c r="X17" s="39"/>
      <c r="Y17" s="40"/>
      <c r="Z17" s="40"/>
      <c r="AA17" s="40"/>
      <c r="AB17" s="40"/>
      <c r="AC17" s="9">
        <f t="shared" si="1"/>
        <v>33</v>
      </c>
      <c r="AD17" s="4">
        <f t="shared" si="2"/>
        <v>1</v>
      </c>
      <c r="AE17" s="12">
        <f t="shared" si="3"/>
        <v>5</v>
      </c>
    </row>
    <row r="18" spans="1:31" s="1" customFormat="1" ht="15" customHeight="1">
      <c r="A18" s="69">
        <v>9</v>
      </c>
      <c r="B18" s="70" t="s">
        <v>98</v>
      </c>
      <c r="C18" s="70">
        <v>4</v>
      </c>
      <c r="D18" s="70">
        <v>1</v>
      </c>
      <c r="E18" s="70">
        <v>1</v>
      </c>
      <c r="F18" s="70">
        <v>1</v>
      </c>
      <c r="G18" s="70">
        <v>1</v>
      </c>
      <c r="H18" s="70">
        <v>1</v>
      </c>
      <c r="I18" s="70">
        <v>1</v>
      </c>
      <c r="J18" s="70">
        <v>0</v>
      </c>
      <c r="K18" s="70">
        <v>5</v>
      </c>
      <c r="L18" s="70">
        <v>5</v>
      </c>
      <c r="M18" s="70">
        <v>4</v>
      </c>
      <c r="N18" s="70">
        <v>3</v>
      </c>
      <c r="O18" s="70">
        <v>3</v>
      </c>
      <c r="P18" s="70">
        <v>2</v>
      </c>
      <c r="Q18" s="39"/>
      <c r="R18" s="39"/>
      <c r="S18" s="39"/>
      <c r="T18" s="39"/>
      <c r="U18" s="39"/>
      <c r="V18" s="39"/>
      <c r="W18" s="39"/>
      <c r="X18" s="39"/>
      <c r="Y18" s="40"/>
      <c r="Z18" s="40"/>
      <c r="AA18" s="40"/>
      <c r="AB18" s="40"/>
      <c r="AC18" s="9">
        <f t="shared" si="1"/>
        <v>32</v>
      </c>
      <c r="AD18" s="4">
        <f t="shared" si="2"/>
        <v>0.96969696969696972</v>
      </c>
      <c r="AE18" s="12">
        <f t="shared" si="3"/>
        <v>5</v>
      </c>
    </row>
    <row r="19" spans="1:31" s="1" customFormat="1" ht="15" customHeight="1">
      <c r="A19" s="69">
        <v>10</v>
      </c>
      <c r="B19" s="70" t="s">
        <v>99</v>
      </c>
      <c r="C19" s="70">
        <v>4</v>
      </c>
      <c r="D19" s="70">
        <v>1</v>
      </c>
      <c r="E19" s="70">
        <v>1</v>
      </c>
      <c r="F19" s="70">
        <v>1</v>
      </c>
      <c r="G19" s="70">
        <v>1</v>
      </c>
      <c r="H19" s="70">
        <v>0</v>
      </c>
      <c r="I19" s="70">
        <v>1</v>
      </c>
      <c r="J19" s="70">
        <v>1</v>
      </c>
      <c r="K19" s="70">
        <v>5</v>
      </c>
      <c r="L19" s="70">
        <v>5</v>
      </c>
      <c r="M19" s="70">
        <v>4</v>
      </c>
      <c r="N19" s="70">
        <v>3</v>
      </c>
      <c r="O19" s="70">
        <v>3</v>
      </c>
      <c r="P19" s="70">
        <v>2</v>
      </c>
      <c r="Q19" s="39"/>
      <c r="R19" s="39"/>
      <c r="S19" s="39"/>
      <c r="T19" s="39"/>
      <c r="U19" s="39"/>
      <c r="V19" s="39"/>
      <c r="W19" s="39"/>
      <c r="X19" s="39"/>
      <c r="Y19" s="40"/>
      <c r="Z19" s="40"/>
      <c r="AA19" s="40"/>
      <c r="AB19" s="40"/>
      <c r="AC19" s="9">
        <f t="shared" si="1"/>
        <v>32</v>
      </c>
      <c r="AD19" s="4">
        <f t="shared" si="2"/>
        <v>0.96969696969696972</v>
      </c>
      <c r="AE19" s="12">
        <f t="shared" si="3"/>
        <v>5</v>
      </c>
    </row>
    <row r="20" spans="1:31" s="1" customFormat="1" ht="15" customHeight="1">
      <c r="A20" s="69">
        <v>11</v>
      </c>
      <c r="B20" s="70" t="s">
        <v>100</v>
      </c>
      <c r="C20" s="70">
        <v>4</v>
      </c>
      <c r="D20" s="70">
        <v>0</v>
      </c>
      <c r="E20" s="70">
        <v>1</v>
      </c>
      <c r="F20" s="70">
        <v>1</v>
      </c>
      <c r="G20" s="70">
        <v>1</v>
      </c>
      <c r="H20" s="70">
        <v>1</v>
      </c>
      <c r="I20" s="70">
        <v>1</v>
      </c>
      <c r="J20" s="70">
        <v>1</v>
      </c>
      <c r="K20" s="70">
        <v>5</v>
      </c>
      <c r="L20" s="70">
        <v>5</v>
      </c>
      <c r="M20" s="70">
        <v>4</v>
      </c>
      <c r="N20" s="70">
        <v>3</v>
      </c>
      <c r="O20" s="70">
        <v>3</v>
      </c>
      <c r="P20" s="70">
        <v>1</v>
      </c>
      <c r="Q20" s="61"/>
      <c r="R20" s="61"/>
      <c r="S20" s="61"/>
      <c r="T20" s="61"/>
      <c r="U20" s="61"/>
      <c r="V20" s="61"/>
      <c r="W20" s="19"/>
      <c r="X20" s="19"/>
      <c r="Y20" s="19"/>
      <c r="Z20" s="19"/>
      <c r="AA20" s="19"/>
      <c r="AB20" s="19"/>
      <c r="AC20" s="9">
        <f t="shared" si="1"/>
        <v>31</v>
      </c>
      <c r="AD20" s="4">
        <f t="shared" si="2"/>
        <v>0.93939393939393945</v>
      </c>
      <c r="AE20" s="12">
        <f t="shared" si="3"/>
        <v>5</v>
      </c>
    </row>
    <row r="21" spans="1:31" s="1" customFormat="1" ht="15" customHeight="1">
      <c r="A21" s="69">
        <v>12</v>
      </c>
      <c r="B21" s="70" t="s">
        <v>101</v>
      </c>
      <c r="C21" s="70">
        <v>4</v>
      </c>
      <c r="D21" s="70">
        <v>1</v>
      </c>
      <c r="E21" s="70">
        <v>1</v>
      </c>
      <c r="F21" s="70">
        <v>1</v>
      </c>
      <c r="G21" s="70">
        <v>1</v>
      </c>
      <c r="H21" s="70">
        <v>1</v>
      </c>
      <c r="I21" s="70">
        <v>1</v>
      </c>
      <c r="J21" s="70">
        <v>1</v>
      </c>
      <c r="K21" s="70">
        <v>5</v>
      </c>
      <c r="L21" s="70">
        <v>5</v>
      </c>
      <c r="M21" s="70">
        <v>4</v>
      </c>
      <c r="N21" s="70">
        <v>3</v>
      </c>
      <c r="O21" s="70">
        <v>3</v>
      </c>
      <c r="P21" s="70">
        <v>2</v>
      </c>
      <c r="Q21" s="61"/>
      <c r="R21" s="61"/>
      <c r="S21" s="61"/>
      <c r="T21" s="61"/>
      <c r="U21" s="61"/>
      <c r="V21" s="61"/>
      <c r="W21" s="19"/>
      <c r="X21" s="19"/>
      <c r="Y21" s="19"/>
      <c r="Z21" s="19"/>
      <c r="AA21" s="19"/>
      <c r="AB21" s="19"/>
      <c r="AC21" s="9">
        <f t="shared" si="1"/>
        <v>33</v>
      </c>
      <c r="AD21" s="4">
        <f t="shared" si="2"/>
        <v>1</v>
      </c>
      <c r="AE21" s="12">
        <f t="shared" si="3"/>
        <v>5</v>
      </c>
    </row>
    <row r="22" spans="1:31" s="1" customFormat="1" ht="15" customHeight="1">
      <c r="A22" s="69">
        <v>13</v>
      </c>
      <c r="B22" s="70" t="s">
        <v>102</v>
      </c>
      <c r="C22" s="70">
        <v>4</v>
      </c>
      <c r="D22" s="70">
        <v>1</v>
      </c>
      <c r="E22" s="70">
        <v>1</v>
      </c>
      <c r="F22" s="70">
        <v>1</v>
      </c>
      <c r="G22" s="70">
        <v>1</v>
      </c>
      <c r="H22" s="70">
        <v>1</v>
      </c>
      <c r="I22" s="70">
        <v>1</v>
      </c>
      <c r="J22" s="70">
        <v>1</v>
      </c>
      <c r="K22" s="70">
        <v>5</v>
      </c>
      <c r="L22" s="70">
        <v>5</v>
      </c>
      <c r="M22" s="70">
        <v>4</v>
      </c>
      <c r="N22" s="70">
        <v>2</v>
      </c>
      <c r="O22" s="70">
        <v>3</v>
      </c>
      <c r="P22" s="70">
        <v>2</v>
      </c>
      <c r="Q22" s="61"/>
      <c r="R22" s="61"/>
      <c r="S22" s="61"/>
      <c r="T22" s="61"/>
      <c r="U22" s="61"/>
      <c r="V22" s="61"/>
      <c r="W22" s="19"/>
      <c r="X22" s="19"/>
      <c r="Y22" s="19"/>
      <c r="Z22" s="19"/>
      <c r="AA22" s="19"/>
      <c r="AB22" s="19"/>
      <c r="AC22" s="9">
        <f t="shared" si="1"/>
        <v>32</v>
      </c>
      <c r="AD22" s="4">
        <f t="shared" si="2"/>
        <v>0.96969696969696972</v>
      </c>
      <c r="AE22" s="12">
        <f t="shared" si="3"/>
        <v>5</v>
      </c>
    </row>
    <row r="23" spans="1:31" s="1" customFormat="1" ht="15" customHeight="1">
      <c r="A23" s="69">
        <v>14</v>
      </c>
      <c r="B23" s="70" t="s">
        <v>103</v>
      </c>
      <c r="C23" s="70">
        <v>4</v>
      </c>
      <c r="D23" s="70">
        <v>1</v>
      </c>
      <c r="E23" s="70">
        <v>1</v>
      </c>
      <c r="F23" s="70">
        <v>1</v>
      </c>
      <c r="G23" s="70">
        <v>1</v>
      </c>
      <c r="H23" s="70">
        <v>1</v>
      </c>
      <c r="I23" s="70">
        <v>1</v>
      </c>
      <c r="J23" s="70">
        <v>1</v>
      </c>
      <c r="K23" s="70">
        <v>5</v>
      </c>
      <c r="L23" s="70">
        <v>5</v>
      </c>
      <c r="M23" s="70">
        <v>4</v>
      </c>
      <c r="N23" s="70">
        <v>3</v>
      </c>
      <c r="O23" s="70">
        <v>3</v>
      </c>
      <c r="P23" s="70">
        <v>2</v>
      </c>
      <c r="Q23" s="61"/>
      <c r="R23" s="61"/>
      <c r="S23" s="61"/>
      <c r="T23" s="61"/>
      <c r="U23" s="61"/>
      <c r="V23" s="61"/>
      <c r="W23" s="19"/>
      <c r="X23" s="19"/>
      <c r="Y23" s="19"/>
      <c r="Z23" s="19"/>
      <c r="AA23" s="19"/>
      <c r="AB23" s="19"/>
      <c r="AC23" s="9">
        <f t="shared" si="1"/>
        <v>33</v>
      </c>
      <c r="AD23" s="4">
        <f t="shared" si="2"/>
        <v>1</v>
      </c>
      <c r="AE23" s="12">
        <f t="shared" si="3"/>
        <v>5</v>
      </c>
    </row>
    <row r="24" spans="1:31" s="1" customFormat="1" ht="15" customHeight="1">
      <c r="A24" s="69">
        <v>15</v>
      </c>
      <c r="B24" s="70" t="s">
        <v>104</v>
      </c>
      <c r="C24" s="70">
        <v>4</v>
      </c>
      <c r="D24" s="70">
        <v>1</v>
      </c>
      <c r="E24" s="70">
        <v>0</v>
      </c>
      <c r="F24" s="70">
        <v>1</v>
      </c>
      <c r="G24" s="70">
        <v>1</v>
      </c>
      <c r="H24" s="70">
        <v>1</v>
      </c>
      <c r="I24" s="70">
        <v>1</v>
      </c>
      <c r="J24" s="70">
        <v>1</v>
      </c>
      <c r="K24" s="70">
        <v>0</v>
      </c>
      <c r="L24" s="70">
        <v>3</v>
      </c>
      <c r="M24" s="70">
        <v>2</v>
      </c>
      <c r="N24" s="70">
        <v>1</v>
      </c>
      <c r="O24" s="70">
        <v>2</v>
      </c>
      <c r="P24" s="70">
        <v>1</v>
      </c>
      <c r="Q24" s="61"/>
      <c r="R24" s="61"/>
      <c r="S24" s="61"/>
      <c r="T24" s="61"/>
      <c r="U24" s="61"/>
      <c r="V24" s="61"/>
      <c r="W24" s="19"/>
      <c r="X24" s="19"/>
      <c r="Y24" s="19"/>
      <c r="Z24" s="19"/>
      <c r="AA24" s="19"/>
      <c r="AB24" s="19"/>
      <c r="AC24" s="9">
        <f t="shared" si="1"/>
        <v>19</v>
      </c>
      <c r="AD24" s="4">
        <f t="shared" si="2"/>
        <v>0.5757575757575758</v>
      </c>
      <c r="AE24" s="12">
        <f t="shared" si="3"/>
        <v>3</v>
      </c>
    </row>
    <row r="25" spans="1:31" s="1" customFormat="1" ht="15" customHeight="1">
      <c r="A25" s="69">
        <v>16</v>
      </c>
      <c r="B25" s="70" t="s">
        <v>105</v>
      </c>
      <c r="C25" s="70">
        <v>4</v>
      </c>
      <c r="D25" s="70">
        <v>1</v>
      </c>
      <c r="E25" s="70">
        <v>1</v>
      </c>
      <c r="F25" s="70">
        <v>1</v>
      </c>
      <c r="G25" s="70">
        <v>1</v>
      </c>
      <c r="H25" s="70">
        <v>1</v>
      </c>
      <c r="I25" s="70">
        <v>1</v>
      </c>
      <c r="J25" s="70">
        <v>1</v>
      </c>
      <c r="K25" s="70">
        <v>5</v>
      </c>
      <c r="L25" s="70">
        <v>5</v>
      </c>
      <c r="M25" s="70">
        <v>4</v>
      </c>
      <c r="N25" s="70">
        <v>3</v>
      </c>
      <c r="O25" s="70">
        <v>3</v>
      </c>
      <c r="P25" s="70">
        <v>2</v>
      </c>
      <c r="Q25" s="61"/>
      <c r="R25" s="61"/>
      <c r="S25" s="61"/>
      <c r="T25" s="61"/>
      <c r="U25" s="61"/>
      <c r="V25" s="61"/>
      <c r="W25" s="19"/>
      <c r="X25" s="19"/>
      <c r="Y25" s="19"/>
      <c r="Z25" s="19"/>
      <c r="AA25" s="19"/>
      <c r="AB25" s="19"/>
      <c r="AC25" s="9">
        <f t="shared" si="1"/>
        <v>33</v>
      </c>
      <c r="AD25" s="4">
        <f t="shared" si="2"/>
        <v>1</v>
      </c>
      <c r="AE25" s="12">
        <f t="shared" si="3"/>
        <v>5</v>
      </c>
    </row>
    <row r="26" spans="1:31" s="1" customFormat="1" ht="15" customHeight="1">
      <c r="A26" s="69">
        <v>17</v>
      </c>
      <c r="B26" s="70" t="s">
        <v>106</v>
      </c>
      <c r="C26" s="70">
        <v>4</v>
      </c>
      <c r="D26" s="70">
        <v>1</v>
      </c>
      <c r="E26" s="70">
        <v>0</v>
      </c>
      <c r="F26" s="70">
        <v>1</v>
      </c>
      <c r="G26" s="70">
        <v>1</v>
      </c>
      <c r="H26" s="70">
        <v>1</v>
      </c>
      <c r="I26" s="70">
        <v>1</v>
      </c>
      <c r="J26" s="70">
        <v>1</v>
      </c>
      <c r="K26" s="70">
        <v>5</v>
      </c>
      <c r="L26" s="70">
        <v>5</v>
      </c>
      <c r="M26" s="70">
        <v>4</v>
      </c>
      <c r="N26" s="70">
        <v>3</v>
      </c>
      <c r="O26" s="70">
        <v>3</v>
      </c>
      <c r="P26" s="70">
        <v>2</v>
      </c>
      <c r="Q26" s="61"/>
      <c r="R26" s="61"/>
      <c r="S26" s="61"/>
      <c r="T26" s="61"/>
      <c r="U26" s="61"/>
      <c r="V26" s="61"/>
      <c r="W26" s="19"/>
      <c r="X26" s="19"/>
      <c r="Y26" s="19"/>
      <c r="Z26" s="19"/>
      <c r="AA26" s="19"/>
      <c r="AB26" s="19"/>
      <c r="AC26" s="9">
        <f t="shared" si="1"/>
        <v>32</v>
      </c>
      <c r="AD26" s="4">
        <f t="shared" si="2"/>
        <v>0.96969696969696972</v>
      </c>
      <c r="AE26" s="12">
        <f t="shared" si="3"/>
        <v>5</v>
      </c>
    </row>
    <row r="27" spans="1:31" s="1" customFormat="1" ht="15" customHeight="1">
      <c r="A27" s="69">
        <v>18</v>
      </c>
      <c r="B27" s="70" t="s">
        <v>107</v>
      </c>
      <c r="C27" s="70">
        <v>4</v>
      </c>
      <c r="D27" s="70">
        <v>1</v>
      </c>
      <c r="E27" s="70">
        <v>1</v>
      </c>
      <c r="F27" s="70">
        <v>1</v>
      </c>
      <c r="G27" s="70">
        <v>1</v>
      </c>
      <c r="H27" s="70">
        <v>0</v>
      </c>
      <c r="I27" s="70">
        <v>1</v>
      </c>
      <c r="J27" s="70">
        <v>1</v>
      </c>
      <c r="K27" s="70">
        <v>5</v>
      </c>
      <c r="L27" s="70">
        <v>5</v>
      </c>
      <c r="M27" s="70">
        <v>4</v>
      </c>
      <c r="N27" s="70">
        <v>3</v>
      </c>
      <c r="O27" s="70">
        <v>3</v>
      </c>
      <c r="P27" s="70">
        <v>1</v>
      </c>
      <c r="Q27" s="61"/>
      <c r="R27" s="61"/>
      <c r="S27" s="61"/>
      <c r="T27" s="61"/>
      <c r="U27" s="61"/>
      <c r="V27" s="61"/>
      <c r="W27" s="19"/>
      <c r="X27" s="19"/>
      <c r="Y27" s="19"/>
      <c r="Z27" s="19"/>
      <c r="AA27" s="19"/>
      <c r="AB27" s="19"/>
      <c r="AC27" s="9">
        <f t="shared" si="1"/>
        <v>31</v>
      </c>
      <c r="AD27" s="4">
        <f t="shared" si="2"/>
        <v>0.93939393939393945</v>
      </c>
      <c r="AE27" s="12">
        <f t="shared" si="3"/>
        <v>5</v>
      </c>
    </row>
    <row r="28" spans="1:31" s="1" customFormat="1" ht="15" customHeight="1">
      <c r="A28" s="69">
        <v>19</v>
      </c>
      <c r="B28" s="70" t="s">
        <v>108</v>
      </c>
      <c r="C28" s="70">
        <v>4</v>
      </c>
      <c r="D28" s="70">
        <v>1</v>
      </c>
      <c r="E28" s="70">
        <v>1</v>
      </c>
      <c r="F28" s="70">
        <v>1</v>
      </c>
      <c r="G28" s="70">
        <v>1</v>
      </c>
      <c r="H28" s="70">
        <v>1</v>
      </c>
      <c r="I28" s="70">
        <v>0</v>
      </c>
      <c r="J28" s="70">
        <v>1</v>
      </c>
      <c r="K28" s="70">
        <v>5</v>
      </c>
      <c r="L28" s="70">
        <v>5</v>
      </c>
      <c r="M28" s="70">
        <v>4</v>
      </c>
      <c r="N28" s="70">
        <v>3</v>
      </c>
      <c r="O28" s="70">
        <v>3</v>
      </c>
      <c r="P28" s="70">
        <v>2</v>
      </c>
      <c r="Q28" s="61"/>
      <c r="R28" s="61"/>
      <c r="S28" s="61"/>
      <c r="T28" s="61"/>
      <c r="U28" s="61"/>
      <c r="V28" s="61"/>
      <c r="W28" s="19"/>
      <c r="X28" s="19"/>
      <c r="Y28" s="19"/>
      <c r="Z28" s="19"/>
      <c r="AA28" s="19"/>
      <c r="AB28" s="19"/>
      <c r="AC28" s="9">
        <f t="shared" si="1"/>
        <v>32</v>
      </c>
      <c r="AD28" s="4">
        <f t="shared" si="2"/>
        <v>0.96969696969696972</v>
      </c>
      <c r="AE28" s="12">
        <f t="shared" si="3"/>
        <v>5</v>
      </c>
    </row>
    <row r="29" spans="1:31" ht="15" customHeight="1">
      <c r="A29" s="81" t="s">
        <v>3</v>
      </c>
      <c r="B29" s="82"/>
      <c r="C29" s="68">
        <f t="shared" ref="C29:P29" si="4">SUM(C10:C28)</f>
        <v>76</v>
      </c>
      <c r="D29" s="68">
        <f t="shared" si="4"/>
        <v>16</v>
      </c>
      <c r="E29" s="68">
        <f t="shared" si="4"/>
        <v>17</v>
      </c>
      <c r="F29" s="68">
        <f t="shared" si="4"/>
        <v>19</v>
      </c>
      <c r="G29" s="68">
        <f t="shared" si="4"/>
        <v>19</v>
      </c>
      <c r="H29" s="68">
        <f t="shared" si="4"/>
        <v>14</v>
      </c>
      <c r="I29" s="68">
        <f t="shared" si="4"/>
        <v>17</v>
      </c>
      <c r="J29" s="68">
        <f t="shared" si="4"/>
        <v>18</v>
      </c>
      <c r="K29" s="68">
        <f t="shared" si="4"/>
        <v>90</v>
      </c>
      <c r="L29" s="68">
        <f t="shared" si="4"/>
        <v>88</v>
      </c>
      <c r="M29" s="68">
        <f t="shared" si="4"/>
        <v>73</v>
      </c>
      <c r="N29" s="68">
        <f t="shared" si="4"/>
        <v>54</v>
      </c>
      <c r="O29" s="68">
        <f t="shared" si="4"/>
        <v>54</v>
      </c>
      <c r="P29" s="68">
        <f t="shared" si="4"/>
        <v>31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43">
        <f>AVERAGE(AC10:AC28)</f>
        <v>30.842105263157894</v>
      </c>
      <c r="AD29" s="44">
        <f>AVERAGE(AD10:AD28)</f>
        <v>0.93460925039872411</v>
      </c>
      <c r="AE29" s="45">
        <f>AVERAGE(AE10:AE28)</f>
        <v>4.7894736842105265</v>
      </c>
    </row>
    <row r="30" spans="1:31" ht="16.5" thickBot="1">
      <c r="A30" s="83" t="s">
        <v>8</v>
      </c>
      <c r="B30" s="84"/>
      <c r="C30" s="41">
        <f t="shared" ref="C30:P30" si="5">C29/($W$5*C9)</f>
        <v>1</v>
      </c>
      <c r="D30" s="41">
        <f t="shared" si="5"/>
        <v>0.84210526315789469</v>
      </c>
      <c r="E30" s="41">
        <f t="shared" si="5"/>
        <v>0.89473684210526316</v>
      </c>
      <c r="F30" s="41">
        <f t="shared" si="5"/>
        <v>1</v>
      </c>
      <c r="G30" s="41">
        <f t="shared" si="5"/>
        <v>1</v>
      </c>
      <c r="H30" s="41">
        <f t="shared" si="5"/>
        <v>0.73684210526315785</v>
      </c>
      <c r="I30" s="41">
        <f t="shared" si="5"/>
        <v>0.89473684210526316</v>
      </c>
      <c r="J30" s="41">
        <f t="shared" si="5"/>
        <v>0.94736842105263153</v>
      </c>
      <c r="K30" s="41">
        <f t="shared" si="5"/>
        <v>0.94736842105263153</v>
      </c>
      <c r="L30" s="41">
        <f t="shared" si="5"/>
        <v>0.9263157894736842</v>
      </c>
      <c r="M30" s="41">
        <f t="shared" si="5"/>
        <v>0.96052631578947367</v>
      </c>
      <c r="N30" s="41">
        <f t="shared" si="5"/>
        <v>0.94736842105263153</v>
      </c>
      <c r="O30" s="41">
        <f t="shared" si="5"/>
        <v>0.94736842105263153</v>
      </c>
      <c r="P30" s="41">
        <f t="shared" si="5"/>
        <v>0.81578947368421051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7"/>
      <c r="AE30" s="8"/>
    </row>
    <row r="31" spans="1:31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1.75" customHeight="1">
      <c r="A32" s="78" t="s">
        <v>14</v>
      </c>
      <c r="B32" s="85"/>
      <c r="C32" s="23">
        <f>U5</f>
        <v>19</v>
      </c>
      <c r="D32" s="78" t="s">
        <v>15</v>
      </c>
      <c r="E32" s="85"/>
      <c r="F32" s="85"/>
      <c r="G32" s="85"/>
      <c r="H32" s="23">
        <f>W5</f>
        <v>19</v>
      </c>
      <c r="I32" s="52"/>
      <c r="J32" s="52"/>
      <c r="K32" s="78"/>
      <c r="L32" s="85"/>
      <c r="M32" s="85"/>
      <c r="N32" s="85"/>
      <c r="O32" s="85"/>
      <c r="P32" s="85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6"/>
      <c r="AD32" s="6"/>
      <c r="AE32" s="6"/>
    </row>
    <row r="33" spans="1:31" ht="30" customHeight="1">
      <c r="A33" s="52" t="s">
        <v>16</v>
      </c>
      <c r="B33" s="53"/>
      <c r="C33" s="23"/>
      <c r="D33" s="52"/>
      <c r="E33" s="53">
        <f>COUNTIF(AD10:AD28,"&gt;=50%")</f>
        <v>19</v>
      </c>
      <c r="F33" s="54" t="s">
        <v>22</v>
      </c>
      <c r="G33" s="86">
        <f>COUNTIF(AD10:AD28,"&gt;=50%")/W5</f>
        <v>1</v>
      </c>
      <c r="H33" s="86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6"/>
      <c r="AD33" s="6"/>
      <c r="AE33" s="6"/>
    </row>
    <row r="34" spans="1:31" ht="15.75">
      <c r="A34" s="52" t="s">
        <v>17</v>
      </c>
      <c r="B34" s="52"/>
      <c r="C34" s="52"/>
      <c r="D34" s="52"/>
      <c r="E34" s="52">
        <f>COUNTIF(AD10:AD28,"&gt;=64%")</f>
        <v>18</v>
      </c>
      <c r="F34" s="55" t="s">
        <v>22</v>
      </c>
      <c r="G34" s="87">
        <f>COUNTIF(AD10:AD28,"&gt;=64%")/W5</f>
        <v>0.94736842105263153</v>
      </c>
      <c r="H34" s="86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13"/>
      <c r="AD34" s="13"/>
      <c r="AE34" s="13"/>
    </row>
    <row r="35" spans="1:31" ht="15.75">
      <c r="A35" s="6" t="s">
        <v>18</v>
      </c>
      <c r="B35" s="52"/>
      <c r="C35" s="52"/>
      <c r="D35" s="52"/>
      <c r="E35" s="52">
        <f>COUNTIF(AD10:AD28,"&gt;=75%")</f>
        <v>17</v>
      </c>
      <c r="F35" s="55" t="s">
        <v>22</v>
      </c>
      <c r="G35" s="87">
        <f>COUNTIF(AD10:AD28,"&gt;=75%")/W5</f>
        <v>0.89473684210526316</v>
      </c>
      <c r="H35" s="86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6"/>
      <c r="AD35" s="6"/>
      <c r="AE35" s="6"/>
    </row>
    <row r="36" spans="1:31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6"/>
      <c r="AD36" s="6"/>
      <c r="AE36" s="6"/>
    </row>
    <row r="37" spans="1:31" ht="15.75">
      <c r="A37" s="63" t="s">
        <v>19</v>
      </c>
      <c r="B37" s="64"/>
      <c r="C37" s="64"/>
      <c r="D37" s="64"/>
      <c r="E37" s="64"/>
      <c r="F37" s="64"/>
      <c r="G37" s="64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13"/>
      <c r="AD37" s="13"/>
      <c r="AE37" s="13"/>
    </row>
    <row r="38" spans="1:31" ht="15.75">
      <c r="A38" s="78" t="s">
        <v>87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2"/>
      <c r="Y38" s="10"/>
      <c r="Z38" s="10"/>
      <c r="AA38" s="10"/>
      <c r="AB38" s="16"/>
      <c r="AC38" s="26"/>
      <c r="AD38" s="26"/>
      <c r="AE38" s="6"/>
    </row>
    <row r="39" spans="1:31" ht="15.75">
      <c r="A39" s="78" t="s">
        <v>88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2"/>
      <c r="Y39" s="10"/>
      <c r="Z39" s="10"/>
      <c r="AA39" s="10"/>
      <c r="AB39" s="10"/>
      <c r="AC39" s="26"/>
      <c r="AD39" s="26"/>
      <c r="AE39" s="6"/>
    </row>
    <row r="40" spans="1:31" ht="15.75">
      <c r="A40" s="78" t="s">
        <v>89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2"/>
      <c r="Y40" s="10"/>
      <c r="Z40" s="10"/>
      <c r="AA40" s="10"/>
      <c r="AB40" s="10"/>
      <c r="AC40" s="26"/>
      <c r="AD40" s="26"/>
      <c r="AE40" s="6"/>
    </row>
    <row r="41" spans="1:31" ht="15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2"/>
      <c r="Y41" s="2"/>
      <c r="Z41" s="2"/>
      <c r="AA41" s="2"/>
      <c r="AB41" s="2"/>
    </row>
    <row r="42" spans="1:31" ht="15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2"/>
      <c r="Y42" s="2"/>
      <c r="Z42" s="2"/>
      <c r="AA42" s="2"/>
      <c r="AB42" s="2"/>
    </row>
    <row r="43" spans="1:31" ht="15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2"/>
      <c r="Y43" s="2"/>
      <c r="Z43" s="2"/>
      <c r="AA43" s="2"/>
      <c r="AB43" s="2"/>
    </row>
    <row r="44" spans="1:3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46"/>
      <c r="Y44" s="46"/>
      <c r="Z44" s="46"/>
      <c r="AA44" s="46"/>
      <c r="AB44" s="46"/>
    </row>
  </sheetData>
  <mergeCells count="44">
    <mergeCell ref="G33:H33"/>
    <mergeCell ref="G34:H34"/>
    <mergeCell ref="G35:H35"/>
    <mergeCell ref="A38:W38"/>
    <mergeCell ref="AC7:AC8"/>
    <mergeCell ref="A29:B29"/>
    <mergeCell ref="A30:B30"/>
    <mergeCell ref="A32:B32"/>
    <mergeCell ref="D32:G32"/>
    <mergeCell ref="K32:P32"/>
    <mergeCell ref="U5:V5"/>
    <mergeCell ref="W5:X5"/>
    <mergeCell ref="A6:B6"/>
    <mergeCell ref="AD7:AD8"/>
    <mergeCell ref="AE7:AE8"/>
    <mergeCell ref="A7:A8"/>
    <mergeCell ref="B7:B8"/>
    <mergeCell ref="J4:L4"/>
    <mergeCell ref="M4:O4"/>
    <mergeCell ref="P4:R4"/>
    <mergeCell ref="A5:D5"/>
    <mergeCell ref="E5:F5"/>
    <mergeCell ref="A1:AE1"/>
    <mergeCell ref="A2:AE2"/>
    <mergeCell ref="A3:D3"/>
    <mergeCell ref="E3:R3"/>
    <mergeCell ref="U3:V4"/>
    <mergeCell ref="W3:X4"/>
    <mergeCell ref="Y3:Y4"/>
    <mergeCell ref="Z3:Z4"/>
    <mergeCell ref="AA3:AA4"/>
    <mergeCell ref="AB3:AB4"/>
    <mergeCell ref="AC3:AC4"/>
    <mergeCell ref="AD3:AD4"/>
    <mergeCell ref="AE3:AE4"/>
    <mergeCell ref="A4:D4"/>
    <mergeCell ref="E4:F4"/>
    <mergeCell ref="G4:I4"/>
    <mergeCell ref="A44:W44"/>
    <mergeCell ref="A39:W39"/>
    <mergeCell ref="A40:W40"/>
    <mergeCell ref="A41:W41"/>
    <mergeCell ref="A42:W42"/>
    <mergeCell ref="A43:W43"/>
  </mergeCells>
  <pageMargins left="0.19685039370078741" right="0.19685039370078741" top="0.19685039370078741" bottom="0.19685039370078741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7а</vt:lpstr>
      <vt:lpstr>7б</vt:lpstr>
      <vt:lpstr>Лист2</vt:lpstr>
      <vt:lpstr>'7а'!Область_печати</vt:lpstr>
      <vt:lpstr>'7б'!Область_печати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ATARI</cp:lastModifiedBy>
  <cp:lastPrinted>2019-05-26T15:19:20Z</cp:lastPrinted>
  <dcterms:created xsi:type="dcterms:W3CDTF">2012-09-06T14:18:27Z</dcterms:created>
  <dcterms:modified xsi:type="dcterms:W3CDTF">2020-05-24T06:30:01Z</dcterms:modified>
</cp:coreProperties>
</file>