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510" windowHeight="8010" activeTab="0"/>
  </bookViews>
  <sheets>
    <sheet name="анализ" sheetId="1" r:id="rId1"/>
  </sheets>
  <definedNames>
    <definedName name="_xlnm.Print_Area" localSheetId="0">'анализ'!$A$1:$AE$34</definedName>
  </definedNames>
  <calcPr fullCalcOnLoad="1"/>
</workbook>
</file>

<file path=xl/sharedStrings.xml><?xml version="1.0" encoding="utf-8"?>
<sst xmlns="http://schemas.openxmlformats.org/spreadsheetml/2006/main" count="72" uniqueCount="66">
  <si>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</si>
  <si>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</si>
  <si>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</si>
  <si>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</si>
  <si>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</si>
  <si>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 val="single"/>
        <sz val="12"/>
        <color indexed="8"/>
        <rFont val="Times New Roman"/>
        <family val="1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</si>
  <si>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</si>
  <si>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</si>
  <si>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</si>
  <si>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</si>
  <si>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</si>
  <si>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</si>
  <si>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</si>
  <si>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</si>
  <si>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</si>
  <si>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</si>
  <si>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</si>
  <si>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</si>
  <si>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</si>
  <si>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Затруднения вызвали следующие проверяемые элементы:</t>
  </si>
  <si>
    <t>кол-во баллов за задание</t>
  </si>
  <si>
    <t>Максимальное количество баллов</t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</si>
  <si>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</si>
  <si>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</si>
  <si>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</si>
  <si>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</si>
  <si>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</si>
  <si>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</si>
  <si>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</si>
  <si>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</si>
  <si>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t>Литературные роды изученных произведений</t>
  </si>
  <si>
    <t>Жанры изученных произведений</t>
  </si>
  <si>
    <t>Направления изученных произведений</t>
  </si>
  <si>
    <t>Знание определений литературных  жанров</t>
  </si>
  <si>
    <t>Знание стилеобразующих особенностей литературных направлений</t>
  </si>
  <si>
    <t>Узнавание персонажа по его описанию</t>
  </si>
  <si>
    <t>Знание художественно-изобразительных средства произведений</t>
  </si>
  <si>
    <t>Авторы изученных произведений</t>
  </si>
  <si>
    <t>Герои изученных произведений</t>
  </si>
  <si>
    <t xml:space="preserve"> Аминджанова Мижгона</t>
  </si>
  <si>
    <t xml:space="preserve">Борблик Анастасия </t>
  </si>
  <si>
    <t xml:space="preserve">Борзиева Малика </t>
  </si>
  <si>
    <t xml:space="preserve">Букатина Полина </t>
  </si>
  <si>
    <t xml:space="preserve">Васильева Милена </t>
  </si>
  <si>
    <t xml:space="preserve">Ватолин Никита </t>
  </si>
  <si>
    <t xml:space="preserve">Гайдамака Виктория </t>
  </si>
  <si>
    <t xml:space="preserve"> Ганиева Азиза</t>
  </si>
  <si>
    <t xml:space="preserve">Есенеев Эльдар </t>
  </si>
  <si>
    <t xml:space="preserve">Иванова Ангелина </t>
  </si>
  <si>
    <t xml:space="preserve">Игина Катя </t>
  </si>
  <si>
    <t xml:space="preserve">Климина Мария </t>
  </si>
  <si>
    <t xml:space="preserve">Леднёва Софья </t>
  </si>
  <si>
    <t xml:space="preserve">Назарова Лола </t>
  </si>
  <si>
    <t xml:space="preserve">Непряхин Иван </t>
  </si>
  <si>
    <t xml:space="preserve">Никифоров Артем </t>
  </si>
  <si>
    <t xml:space="preserve">Печерин Алексей </t>
  </si>
  <si>
    <t xml:space="preserve">Пятниченко Дана </t>
  </si>
  <si>
    <t xml:space="preserve">Рассказова Яна </t>
  </si>
  <si>
    <t xml:space="preserve">Салимов Искандер </t>
  </si>
  <si>
    <t xml:space="preserve"> Слепцова Екатерина</t>
  </si>
  <si>
    <t xml:space="preserve">Созонов Илья </t>
  </si>
  <si>
    <t xml:space="preserve">Устюжанина Александра </t>
  </si>
  <si>
    <t>промежуточной итоговой аттестации по литературе за курс 2019-2020 учебного года. 8А класс.</t>
  </si>
  <si>
    <t>Учитель Хлопова Елена Георгиевна</t>
  </si>
  <si>
    <t>Квалификационная категория первая</t>
  </si>
  <si>
    <t>Направления изученных произведений - 44%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</si>
</sst>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4"/>
      <color indexed="10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>
      <alignment horizontal="left" vertical="center"/>
      <protection/>
    </xf>
    <xf numFmtId="0" fontId="10" fillId="0" borderId="0">
      <alignment horizontal="left" vertical="center"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9" fontId="14" fillId="0" borderId="11" xfId="0" applyNumberFormat="1" applyFont="1" applyFill="1" applyBorder="1" applyAlignment="1">
      <alignment horizontal="left" vertical="center" wrapText="1"/>
    </xf>
    <xf numFmtId="9" fontId="5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horizontal="left" vertical="center"/>
    </xf>
    <xf numFmtId="0" fontId="16" fillId="0" borderId="10" xfId="0" applyFont="1" applyBorder="1" applyAlignment="1">
      <alignment/>
    </xf>
    <xf numFmtId="180" fontId="5" fillId="0" borderId="10" xfId="0" applyNumberFormat="1" applyFont="1" applyBorder="1" applyAlignment="1">
      <alignment horizontal="center" vertical="center"/>
    </xf>
    <xf numFmtId="1" fontId="13" fillId="32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" fontId="17" fillId="32" borderId="15" xfId="0" applyNumberFormat="1" applyFont="1" applyFill="1" applyBorder="1" applyAlignment="1">
      <alignment horizontal="center" vertical="center"/>
    </xf>
    <xf numFmtId="1" fontId="17" fillId="32" borderId="16" xfId="0" applyNumberFormat="1" applyFont="1" applyFill="1" applyBorder="1" applyAlignment="1">
      <alignment horizontal="center" vertical="center"/>
    </xf>
    <xf numFmtId="1" fontId="17" fillId="32" borderId="10" xfId="0" applyNumberFormat="1" applyFont="1" applyFill="1" applyBorder="1" applyAlignment="1">
      <alignment horizontal="center" vertical="center"/>
    </xf>
    <xf numFmtId="0" fontId="18" fillId="0" borderId="10" xfId="53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textRotation="90" wrapText="1"/>
    </xf>
    <xf numFmtId="0" fontId="53" fillId="0" borderId="18" xfId="0" applyFont="1" applyBorder="1" applyAlignment="1">
      <alignment horizontal="center" textRotation="90" wrapText="1"/>
    </xf>
    <xf numFmtId="0" fontId="53" fillId="0" borderId="17" xfId="0" applyFont="1" applyBorder="1" applyAlignment="1">
      <alignment horizontal="center" textRotation="90" wrapText="1"/>
    </xf>
    <xf numFmtId="0" fontId="3" fillId="0" borderId="19" xfId="0" applyFont="1" applyFill="1" applyBorder="1" applyAlignment="1">
      <alignment horizontal="center" vertical="center"/>
    </xf>
    <xf numFmtId="9" fontId="54" fillId="0" borderId="11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/>
    </xf>
    <xf numFmtId="0" fontId="18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9" fontId="0" fillId="0" borderId="0" xfId="0" applyNumberFormat="1" applyAlignment="1">
      <alignment horizontal="left" vertical="center"/>
    </xf>
    <xf numFmtId="9" fontId="3" fillId="0" borderId="0" xfId="0" applyNumberFormat="1" applyFont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50"/>
  <sheetViews>
    <sheetView tabSelected="1" zoomScale="89" zoomScaleNormal="89" zoomScalePageLayoutView="0" workbookViewId="0" topLeftCell="A4">
      <selection activeCell="O37" sqref="O37"/>
    </sheetView>
  </sheetViews>
  <sheetFormatPr defaultColWidth="9.140625" defaultRowHeight="15"/>
  <cols>
    <col min="1" max="1" width="4.421875" style="0" customWidth="1"/>
    <col min="2" max="2" width="24.7109375" style="0" customWidth="1"/>
    <col min="3" max="21" width="5.8515625" style="0" customWidth="1"/>
    <col min="22" max="22" width="4.8515625" style="0" customWidth="1"/>
    <col min="23" max="23" width="4.7109375" style="0" customWidth="1"/>
    <col min="24" max="24" width="5.00390625" style="0" customWidth="1"/>
    <col min="25" max="25" width="4.8515625" style="0" customWidth="1"/>
    <col min="26" max="26" width="5.28125" style="0" customWidth="1"/>
    <col min="27" max="28" width="5.421875" style="0" customWidth="1"/>
    <col min="29" max="29" width="10.140625" style="0" customWidth="1"/>
    <col min="30" max="30" width="9.7109375" style="0" customWidth="1"/>
  </cols>
  <sheetData>
    <row r="1" spans="1:31" s="3" customFormat="1" ht="16.5" customHeight="1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31.5" customHeight="1">
      <c r="A2" s="59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28.5" customHeight="1">
      <c r="A3" s="88" t="s">
        <v>63</v>
      </c>
      <c r="B3" s="76"/>
      <c r="C3" s="76"/>
      <c r="D3" s="76"/>
      <c r="E3" s="93" t="s">
        <v>23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33"/>
      <c r="T3" s="21"/>
      <c r="U3" s="61" t="s">
        <v>13</v>
      </c>
      <c r="V3" s="62"/>
      <c r="W3" s="63" t="s">
        <v>6</v>
      </c>
      <c r="X3" s="63"/>
      <c r="Y3" s="64">
        <v>5</v>
      </c>
      <c r="Z3" s="61">
        <v>4</v>
      </c>
      <c r="AA3" s="61">
        <v>3</v>
      </c>
      <c r="AB3" s="61">
        <v>2</v>
      </c>
      <c r="AC3" s="62" t="s">
        <v>12</v>
      </c>
      <c r="AD3" s="62" t="s">
        <v>11</v>
      </c>
      <c r="AE3" s="61" t="s">
        <v>7</v>
      </c>
    </row>
    <row r="4" spans="1:31" ht="21.75" customHeight="1">
      <c r="A4" s="66" t="s">
        <v>5</v>
      </c>
      <c r="B4" s="67"/>
      <c r="C4" s="67"/>
      <c r="D4" s="67"/>
      <c r="E4" s="89" t="s">
        <v>28</v>
      </c>
      <c r="F4" s="90"/>
      <c r="G4" s="97" t="s">
        <v>24</v>
      </c>
      <c r="H4" s="97"/>
      <c r="I4" s="98"/>
      <c r="J4" s="96" t="s">
        <v>25</v>
      </c>
      <c r="K4" s="97"/>
      <c r="L4" s="98"/>
      <c r="M4" s="96" t="s">
        <v>26</v>
      </c>
      <c r="N4" s="97"/>
      <c r="O4" s="98"/>
      <c r="P4" s="96" t="s">
        <v>27</v>
      </c>
      <c r="Q4" s="97"/>
      <c r="R4" s="97"/>
      <c r="S4" s="34"/>
      <c r="T4" s="27"/>
      <c r="U4" s="62"/>
      <c r="V4" s="62"/>
      <c r="W4" s="63"/>
      <c r="X4" s="63"/>
      <c r="Y4" s="65"/>
      <c r="Z4" s="61"/>
      <c r="AA4" s="61"/>
      <c r="AB4" s="61"/>
      <c r="AC4" s="62"/>
      <c r="AD4" s="62"/>
      <c r="AE4" s="61"/>
    </row>
    <row r="5" spans="1:31" ht="36" customHeight="1">
      <c r="A5" s="88" t="s">
        <v>64</v>
      </c>
      <c r="B5" s="76"/>
      <c r="C5" s="76"/>
      <c r="D5" s="76"/>
      <c r="E5" s="91" t="s">
        <v>29</v>
      </c>
      <c r="F5" s="92"/>
      <c r="G5" s="41">
        <v>900</v>
      </c>
      <c r="H5" s="42" t="s">
        <v>22</v>
      </c>
      <c r="I5" s="43">
        <v>810</v>
      </c>
      <c r="J5" s="44">
        <v>809</v>
      </c>
      <c r="K5" s="42" t="s">
        <v>22</v>
      </c>
      <c r="L5" s="43">
        <v>540</v>
      </c>
      <c r="M5" s="44">
        <v>539</v>
      </c>
      <c r="N5" s="42" t="s">
        <v>22</v>
      </c>
      <c r="O5" s="43">
        <v>450</v>
      </c>
      <c r="P5" s="44">
        <v>449</v>
      </c>
      <c r="Q5" s="42" t="s">
        <v>22</v>
      </c>
      <c r="R5" s="45">
        <v>0</v>
      </c>
      <c r="S5" s="33"/>
      <c r="T5" s="21"/>
      <c r="U5" s="79">
        <v>23</v>
      </c>
      <c r="V5" s="80"/>
      <c r="W5" s="80">
        <v>23</v>
      </c>
      <c r="X5" s="80"/>
      <c r="Y5" s="14">
        <f>COUNTIF(AE10:AE32,5)</f>
        <v>5</v>
      </c>
      <c r="Z5" s="14">
        <f>COUNTIF(AE10:AE32,4)</f>
        <v>17</v>
      </c>
      <c r="AA5" s="14">
        <f>COUNTIF(AE10:AE32,3)</f>
        <v>1</v>
      </c>
      <c r="AB5" s="14">
        <f>COUNTIF(AE10:AE32,2)</f>
        <v>0</v>
      </c>
      <c r="AC5" s="40">
        <f>(Y5*Y3+Z5*Z3+AA5*AA3+AB5*AB3)/W5</f>
        <v>4.173913043478261</v>
      </c>
      <c r="AD5" s="36">
        <f>(Y5+Z5+AA5)/W5</f>
        <v>1</v>
      </c>
      <c r="AE5" s="15">
        <f>(Y5+Z5)/W5</f>
        <v>0.9565217391304348</v>
      </c>
    </row>
    <row r="6" spans="1:31" ht="30" customHeight="1" thickBot="1">
      <c r="A6" s="83" t="s">
        <v>21</v>
      </c>
      <c r="B6" s="84"/>
      <c r="C6" s="16">
        <f>AC9</f>
        <v>900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5"/>
      <c r="AD6" s="5"/>
      <c r="AE6" s="5"/>
    </row>
    <row r="7" spans="1:36" ht="114" customHeight="1" thickBot="1">
      <c r="A7" s="85" t="s">
        <v>1</v>
      </c>
      <c r="B7" s="68" t="s">
        <v>9</v>
      </c>
      <c r="C7" s="51" t="s">
        <v>30</v>
      </c>
      <c r="D7" s="52" t="s">
        <v>31</v>
      </c>
      <c r="E7" s="52" t="s">
        <v>32</v>
      </c>
      <c r="F7" s="52" t="s">
        <v>37</v>
      </c>
      <c r="G7" s="52" t="s">
        <v>38</v>
      </c>
      <c r="H7" s="52" t="s">
        <v>33</v>
      </c>
      <c r="I7" s="52" t="s">
        <v>34</v>
      </c>
      <c r="J7" s="52" t="s">
        <v>35</v>
      </c>
      <c r="K7" s="52" t="s">
        <v>36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28"/>
      <c r="W7" s="29"/>
      <c r="X7" s="30"/>
      <c r="Y7" s="30"/>
      <c r="Z7" s="30"/>
      <c r="AA7" s="30"/>
      <c r="AB7" s="30"/>
      <c r="AC7" s="70" t="s">
        <v>10</v>
      </c>
      <c r="AD7" s="70" t="s">
        <v>2</v>
      </c>
      <c r="AE7" s="71" t="s">
        <v>0</v>
      </c>
      <c r="AJ7" s="1"/>
    </row>
    <row r="8" spans="1:36" ht="16.5" customHeight="1">
      <c r="A8" s="86"/>
      <c r="B8" s="69"/>
      <c r="C8" s="31">
        <v>1</v>
      </c>
      <c r="D8" s="31">
        <f>C8+1</f>
        <v>2</v>
      </c>
      <c r="E8" s="31">
        <f aca="true" t="shared" si="0" ref="E8:K8">D8+1</f>
        <v>3</v>
      </c>
      <c r="F8" s="31">
        <f t="shared" si="0"/>
        <v>4</v>
      </c>
      <c r="G8" s="31">
        <f t="shared" si="0"/>
        <v>5</v>
      </c>
      <c r="H8" s="31">
        <f t="shared" si="0"/>
        <v>6</v>
      </c>
      <c r="I8" s="31">
        <f t="shared" si="0"/>
        <v>7</v>
      </c>
      <c r="J8" s="31">
        <f t="shared" si="0"/>
        <v>8</v>
      </c>
      <c r="K8" s="31">
        <f t="shared" si="0"/>
        <v>9</v>
      </c>
      <c r="L8" s="31">
        <f aca="true" t="shared" si="1" ref="L8:AB8">K8+1</f>
        <v>10</v>
      </c>
      <c r="M8" s="31">
        <f t="shared" si="1"/>
        <v>11</v>
      </c>
      <c r="N8" s="31">
        <f t="shared" si="1"/>
        <v>12</v>
      </c>
      <c r="O8" s="31">
        <f t="shared" si="1"/>
        <v>13</v>
      </c>
      <c r="P8" s="31">
        <f t="shared" si="1"/>
        <v>14</v>
      </c>
      <c r="Q8" s="31">
        <f t="shared" si="1"/>
        <v>15</v>
      </c>
      <c r="R8" s="31">
        <f t="shared" si="1"/>
        <v>16</v>
      </c>
      <c r="S8" s="31">
        <f t="shared" si="1"/>
        <v>17</v>
      </c>
      <c r="T8" s="31">
        <f t="shared" si="1"/>
        <v>18</v>
      </c>
      <c r="U8" s="31">
        <f t="shared" si="1"/>
        <v>19</v>
      </c>
      <c r="V8" s="31">
        <f t="shared" si="1"/>
        <v>20</v>
      </c>
      <c r="W8" s="31">
        <f t="shared" si="1"/>
        <v>21</v>
      </c>
      <c r="X8" s="31">
        <f t="shared" si="1"/>
        <v>22</v>
      </c>
      <c r="Y8" s="31">
        <f t="shared" si="1"/>
        <v>23</v>
      </c>
      <c r="Z8" s="31">
        <f t="shared" si="1"/>
        <v>24</v>
      </c>
      <c r="AA8" s="31">
        <f t="shared" si="1"/>
        <v>25</v>
      </c>
      <c r="AB8" s="31">
        <f t="shared" si="1"/>
        <v>26</v>
      </c>
      <c r="AC8" s="69"/>
      <c r="AD8" s="69"/>
      <c r="AE8" s="72"/>
      <c r="AJ8" s="1"/>
    </row>
    <row r="9" spans="1:36" ht="30" customHeight="1">
      <c r="A9" s="24"/>
      <c r="B9" s="25" t="s">
        <v>20</v>
      </c>
      <c r="C9" s="32">
        <v>100</v>
      </c>
      <c r="D9" s="32">
        <v>100</v>
      </c>
      <c r="E9" s="32">
        <v>100</v>
      </c>
      <c r="F9" s="32">
        <v>100</v>
      </c>
      <c r="G9" s="32">
        <v>100</v>
      </c>
      <c r="H9" s="32">
        <v>100</v>
      </c>
      <c r="I9" s="32">
        <v>100</v>
      </c>
      <c r="J9" s="32">
        <v>100</v>
      </c>
      <c r="K9" s="32">
        <v>100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25">
        <f>SUM(C9:AB9)</f>
        <v>900</v>
      </c>
      <c r="AD9" s="25"/>
      <c r="AE9" s="26"/>
      <c r="AJ9" s="1"/>
    </row>
    <row r="10" spans="1:31" ht="15" customHeight="1">
      <c r="A10" s="53">
        <f>A9+1</f>
        <v>1</v>
      </c>
      <c r="B10" s="57" t="s">
        <v>39</v>
      </c>
      <c r="C10" s="56">
        <v>70</v>
      </c>
      <c r="D10" s="56">
        <v>75</v>
      </c>
      <c r="E10" s="56">
        <v>25</v>
      </c>
      <c r="F10" s="56">
        <v>80</v>
      </c>
      <c r="G10" s="56">
        <v>100</v>
      </c>
      <c r="H10" s="56">
        <v>100</v>
      </c>
      <c r="I10" s="56">
        <v>100</v>
      </c>
      <c r="J10" s="56">
        <v>100</v>
      </c>
      <c r="K10" s="56">
        <v>0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7"/>
      <c r="W10" s="47"/>
      <c r="X10" s="47"/>
      <c r="Y10" s="48"/>
      <c r="Z10" s="48"/>
      <c r="AA10" s="48"/>
      <c r="AB10" s="48"/>
      <c r="AC10" s="39">
        <f>SUM(C10:AB10)</f>
        <v>650</v>
      </c>
      <c r="AD10" s="4">
        <f>AC10/$C$6</f>
        <v>0.7222222222222222</v>
      </c>
      <c r="AE10" s="9">
        <f>IF(AC10&gt;=$I$5,5,IF(AC10&gt;=$L$5,4,IF(AC10&gt;=$O$5,3,2)))</f>
        <v>4</v>
      </c>
    </row>
    <row r="11" spans="1:31" ht="15" customHeight="1">
      <c r="A11" s="53">
        <f aca="true" t="shared" si="2" ref="A11:A30">A10+1</f>
        <v>2</v>
      </c>
      <c r="B11" s="57" t="s">
        <v>40</v>
      </c>
      <c r="C11" s="56">
        <v>55</v>
      </c>
      <c r="D11" s="56">
        <v>55</v>
      </c>
      <c r="E11" s="56">
        <v>50</v>
      </c>
      <c r="F11" s="56">
        <v>90</v>
      </c>
      <c r="G11" s="56">
        <v>85</v>
      </c>
      <c r="H11" s="56">
        <v>100</v>
      </c>
      <c r="I11" s="56">
        <v>100</v>
      </c>
      <c r="J11" s="56">
        <v>100</v>
      </c>
      <c r="K11" s="56">
        <v>0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7"/>
      <c r="W11" s="47"/>
      <c r="X11" s="47"/>
      <c r="Y11" s="48"/>
      <c r="Z11" s="48"/>
      <c r="AA11" s="48"/>
      <c r="AB11" s="48"/>
      <c r="AC11" s="39">
        <f aca="true" t="shared" si="3" ref="AC11:AC33">SUM(C11:AB11)</f>
        <v>635</v>
      </c>
      <c r="AD11" s="4">
        <f>AC11/$C$6</f>
        <v>0.7055555555555556</v>
      </c>
      <c r="AE11" s="9">
        <f aca="true" t="shared" si="4" ref="AE11:AE32">IF(AC11&gt;=$I$5,5,IF(AC11&gt;=$L$5,4,IF(AC11&gt;=$O$5,3,2)))</f>
        <v>4</v>
      </c>
    </row>
    <row r="12" spans="1:31" ht="15" customHeight="1">
      <c r="A12" s="53">
        <f t="shared" si="2"/>
        <v>3</v>
      </c>
      <c r="B12" s="57" t="s">
        <v>41</v>
      </c>
      <c r="C12" s="56">
        <v>95</v>
      </c>
      <c r="D12" s="56">
        <v>85</v>
      </c>
      <c r="E12" s="56">
        <v>55</v>
      </c>
      <c r="F12" s="56">
        <v>100</v>
      </c>
      <c r="G12" s="56">
        <v>100</v>
      </c>
      <c r="H12" s="56">
        <v>100</v>
      </c>
      <c r="I12" s="56">
        <v>100</v>
      </c>
      <c r="J12" s="56">
        <v>100</v>
      </c>
      <c r="K12" s="56">
        <v>100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7"/>
      <c r="W12" s="47"/>
      <c r="X12" s="47"/>
      <c r="Y12" s="48"/>
      <c r="Z12" s="48"/>
      <c r="AA12" s="48"/>
      <c r="AB12" s="48"/>
      <c r="AC12" s="39">
        <f t="shared" si="3"/>
        <v>835</v>
      </c>
      <c r="AD12" s="4">
        <f aca="true" t="shared" si="5" ref="AD12:AD32">AC12/$C$6</f>
        <v>0.9277777777777778</v>
      </c>
      <c r="AE12" s="9">
        <f t="shared" si="4"/>
        <v>5</v>
      </c>
    </row>
    <row r="13" spans="1:31" ht="15" customHeight="1">
      <c r="A13" s="53">
        <f t="shared" si="2"/>
        <v>4</v>
      </c>
      <c r="B13" s="57" t="s">
        <v>42</v>
      </c>
      <c r="C13" s="56">
        <v>85</v>
      </c>
      <c r="D13" s="56">
        <v>65</v>
      </c>
      <c r="E13" s="56">
        <v>40</v>
      </c>
      <c r="F13" s="56">
        <v>100</v>
      </c>
      <c r="G13" s="56">
        <v>90</v>
      </c>
      <c r="H13" s="56">
        <v>100</v>
      </c>
      <c r="I13" s="56">
        <v>50</v>
      </c>
      <c r="J13" s="56">
        <v>100</v>
      </c>
      <c r="K13" s="56">
        <v>25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7"/>
      <c r="W13" s="47"/>
      <c r="X13" s="47"/>
      <c r="Y13" s="48"/>
      <c r="Z13" s="48"/>
      <c r="AA13" s="48"/>
      <c r="AB13" s="48"/>
      <c r="AC13" s="39">
        <f t="shared" si="3"/>
        <v>655</v>
      </c>
      <c r="AD13" s="4">
        <f t="shared" si="5"/>
        <v>0.7277777777777777</v>
      </c>
      <c r="AE13" s="9">
        <f t="shared" si="4"/>
        <v>4</v>
      </c>
    </row>
    <row r="14" spans="1:31" ht="15" customHeight="1">
      <c r="A14" s="53">
        <f t="shared" si="2"/>
        <v>5</v>
      </c>
      <c r="B14" s="57" t="s">
        <v>43</v>
      </c>
      <c r="C14" s="56">
        <v>35</v>
      </c>
      <c r="D14" s="56">
        <v>90</v>
      </c>
      <c r="E14" s="56">
        <v>55</v>
      </c>
      <c r="F14" s="56">
        <v>100</v>
      </c>
      <c r="G14" s="56">
        <v>100</v>
      </c>
      <c r="H14" s="56">
        <v>100</v>
      </c>
      <c r="I14" s="56">
        <v>100</v>
      </c>
      <c r="J14" s="56">
        <v>100</v>
      </c>
      <c r="K14" s="56">
        <v>100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7"/>
      <c r="W14" s="47"/>
      <c r="X14" s="47"/>
      <c r="Y14" s="48"/>
      <c r="Z14" s="48"/>
      <c r="AA14" s="48"/>
      <c r="AB14" s="48"/>
      <c r="AC14" s="39">
        <f t="shared" si="3"/>
        <v>780</v>
      </c>
      <c r="AD14" s="4">
        <f t="shared" si="5"/>
        <v>0.8666666666666667</v>
      </c>
      <c r="AE14" s="9">
        <f t="shared" si="4"/>
        <v>4</v>
      </c>
    </row>
    <row r="15" spans="1:31" ht="15" customHeight="1">
      <c r="A15" s="53">
        <f t="shared" si="2"/>
        <v>6</v>
      </c>
      <c r="B15" s="57" t="s">
        <v>44</v>
      </c>
      <c r="C15" s="56">
        <v>55</v>
      </c>
      <c r="D15" s="56">
        <v>50</v>
      </c>
      <c r="E15" s="56">
        <v>20</v>
      </c>
      <c r="F15" s="56">
        <v>100</v>
      </c>
      <c r="G15" s="56">
        <v>85</v>
      </c>
      <c r="H15" s="56">
        <v>100</v>
      </c>
      <c r="I15" s="56">
        <v>25</v>
      </c>
      <c r="J15" s="56">
        <v>50</v>
      </c>
      <c r="K15" s="56">
        <v>0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7"/>
      <c r="W15" s="47"/>
      <c r="X15" s="47"/>
      <c r="Y15" s="48"/>
      <c r="Z15" s="48"/>
      <c r="AA15" s="48"/>
      <c r="AB15" s="48"/>
      <c r="AC15" s="39">
        <f t="shared" si="3"/>
        <v>485</v>
      </c>
      <c r="AD15" s="4">
        <f t="shared" si="5"/>
        <v>0.5388888888888889</v>
      </c>
      <c r="AE15" s="9">
        <f t="shared" si="4"/>
        <v>3</v>
      </c>
    </row>
    <row r="16" spans="1:31" ht="15" customHeight="1">
      <c r="A16" s="53">
        <f t="shared" si="2"/>
        <v>7</v>
      </c>
      <c r="B16" s="57" t="s">
        <v>45</v>
      </c>
      <c r="C16" s="56">
        <v>65</v>
      </c>
      <c r="D16" s="56">
        <v>70</v>
      </c>
      <c r="E16" s="56">
        <v>50</v>
      </c>
      <c r="F16" s="56">
        <v>100</v>
      </c>
      <c r="G16" s="56">
        <v>100</v>
      </c>
      <c r="H16" s="56">
        <v>100</v>
      </c>
      <c r="I16" s="56">
        <v>100</v>
      </c>
      <c r="J16" s="56">
        <v>100</v>
      </c>
      <c r="K16" s="56">
        <v>100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7"/>
      <c r="W16" s="47"/>
      <c r="X16" s="47"/>
      <c r="Y16" s="48"/>
      <c r="Z16" s="48"/>
      <c r="AA16" s="48"/>
      <c r="AB16" s="48"/>
      <c r="AC16" s="39">
        <f t="shared" si="3"/>
        <v>785</v>
      </c>
      <c r="AD16" s="4">
        <f t="shared" si="5"/>
        <v>0.8722222222222222</v>
      </c>
      <c r="AE16" s="9">
        <f t="shared" si="4"/>
        <v>4</v>
      </c>
    </row>
    <row r="17" spans="1:31" ht="15" customHeight="1">
      <c r="A17" s="53">
        <f t="shared" si="2"/>
        <v>8</v>
      </c>
      <c r="B17" s="57" t="s">
        <v>46</v>
      </c>
      <c r="C17" s="56">
        <v>75</v>
      </c>
      <c r="D17" s="56">
        <v>75</v>
      </c>
      <c r="E17" s="56">
        <v>50</v>
      </c>
      <c r="F17" s="56">
        <v>100</v>
      </c>
      <c r="G17" s="56">
        <v>100</v>
      </c>
      <c r="H17" s="56">
        <v>100</v>
      </c>
      <c r="I17" s="56">
        <v>100</v>
      </c>
      <c r="J17" s="56">
        <v>100</v>
      </c>
      <c r="K17" s="56">
        <v>100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/>
      <c r="W17" s="47"/>
      <c r="X17" s="47"/>
      <c r="Y17" s="48"/>
      <c r="Z17" s="48"/>
      <c r="AA17" s="48"/>
      <c r="AB17" s="48"/>
      <c r="AC17" s="39">
        <f t="shared" si="3"/>
        <v>800</v>
      </c>
      <c r="AD17" s="4">
        <f t="shared" si="5"/>
        <v>0.8888888888888888</v>
      </c>
      <c r="AE17" s="9">
        <f t="shared" si="4"/>
        <v>4</v>
      </c>
    </row>
    <row r="18" spans="1:31" ht="15" customHeight="1">
      <c r="A18" s="53">
        <f t="shared" si="2"/>
        <v>9</v>
      </c>
      <c r="B18" s="57" t="s">
        <v>47</v>
      </c>
      <c r="C18" s="56">
        <v>90</v>
      </c>
      <c r="D18" s="56">
        <v>90</v>
      </c>
      <c r="E18" s="56">
        <v>35</v>
      </c>
      <c r="F18" s="56">
        <v>100</v>
      </c>
      <c r="G18" s="56">
        <v>95</v>
      </c>
      <c r="H18" s="56">
        <v>100</v>
      </c>
      <c r="I18" s="56">
        <v>100</v>
      </c>
      <c r="J18" s="56">
        <v>100</v>
      </c>
      <c r="K18" s="56">
        <v>100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7"/>
      <c r="W18" s="47"/>
      <c r="X18" s="47"/>
      <c r="Y18" s="48"/>
      <c r="Z18" s="48"/>
      <c r="AA18" s="48"/>
      <c r="AB18" s="48"/>
      <c r="AC18" s="39">
        <f t="shared" si="3"/>
        <v>810</v>
      </c>
      <c r="AD18" s="4">
        <f t="shared" si="5"/>
        <v>0.9</v>
      </c>
      <c r="AE18" s="9">
        <f t="shared" si="4"/>
        <v>5</v>
      </c>
    </row>
    <row r="19" spans="1:31" ht="15" customHeight="1">
      <c r="A19" s="53">
        <f t="shared" si="2"/>
        <v>10</v>
      </c>
      <c r="B19" s="57" t="s">
        <v>48</v>
      </c>
      <c r="C19" s="56">
        <v>75</v>
      </c>
      <c r="D19" s="56">
        <v>75</v>
      </c>
      <c r="E19" s="56">
        <v>50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9"/>
      <c r="X19" s="49"/>
      <c r="Y19" s="49"/>
      <c r="Z19" s="49"/>
      <c r="AA19" s="49"/>
      <c r="AB19" s="49"/>
      <c r="AC19" s="39">
        <f t="shared" si="3"/>
        <v>800</v>
      </c>
      <c r="AD19" s="4">
        <f t="shared" si="5"/>
        <v>0.8888888888888888</v>
      </c>
      <c r="AE19" s="9">
        <f t="shared" si="4"/>
        <v>4</v>
      </c>
    </row>
    <row r="20" spans="1:31" ht="15" customHeight="1">
      <c r="A20" s="53">
        <f t="shared" si="2"/>
        <v>11</v>
      </c>
      <c r="B20" s="57" t="s">
        <v>49</v>
      </c>
      <c r="C20" s="56">
        <v>75</v>
      </c>
      <c r="D20" s="56">
        <v>75</v>
      </c>
      <c r="E20" s="56">
        <v>50</v>
      </c>
      <c r="F20" s="56">
        <v>100</v>
      </c>
      <c r="G20" s="56">
        <v>100</v>
      </c>
      <c r="H20" s="56">
        <v>100</v>
      </c>
      <c r="I20" s="56">
        <v>100</v>
      </c>
      <c r="J20" s="56">
        <v>100</v>
      </c>
      <c r="K20" s="56">
        <v>100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9"/>
      <c r="X20" s="49"/>
      <c r="Y20" s="49"/>
      <c r="Z20" s="49"/>
      <c r="AA20" s="49"/>
      <c r="AB20" s="49"/>
      <c r="AC20" s="39">
        <f t="shared" si="3"/>
        <v>800</v>
      </c>
      <c r="AD20" s="4">
        <f t="shared" si="5"/>
        <v>0.8888888888888888</v>
      </c>
      <c r="AE20" s="9">
        <f t="shared" si="4"/>
        <v>4</v>
      </c>
    </row>
    <row r="21" spans="1:31" ht="15" customHeight="1">
      <c r="A21" s="53">
        <f t="shared" si="2"/>
        <v>12</v>
      </c>
      <c r="B21" s="57" t="s">
        <v>50</v>
      </c>
      <c r="C21" s="56">
        <v>95</v>
      </c>
      <c r="D21" s="56">
        <v>90</v>
      </c>
      <c r="E21" s="56">
        <v>50</v>
      </c>
      <c r="F21" s="56">
        <v>100</v>
      </c>
      <c r="G21" s="56">
        <v>100</v>
      </c>
      <c r="H21" s="56">
        <v>100</v>
      </c>
      <c r="I21" s="56">
        <v>100</v>
      </c>
      <c r="J21" s="56">
        <v>100</v>
      </c>
      <c r="K21" s="56">
        <v>100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9"/>
      <c r="X21" s="49"/>
      <c r="Y21" s="49"/>
      <c r="Z21" s="49"/>
      <c r="AA21" s="49"/>
      <c r="AB21" s="49"/>
      <c r="AC21" s="39">
        <f>SUM(C21:AB21)</f>
        <v>835</v>
      </c>
      <c r="AD21" s="4">
        <f t="shared" si="5"/>
        <v>0.9277777777777778</v>
      </c>
      <c r="AE21" s="9">
        <f t="shared" si="4"/>
        <v>5</v>
      </c>
    </row>
    <row r="22" spans="1:31" ht="15" customHeight="1">
      <c r="A22" s="53">
        <f t="shared" si="2"/>
        <v>13</v>
      </c>
      <c r="B22" s="57" t="s">
        <v>51</v>
      </c>
      <c r="C22" s="56">
        <v>75</v>
      </c>
      <c r="D22" s="56">
        <v>75</v>
      </c>
      <c r="E22" s="56">
        <v>50</v>
      </c>
      <c r="F22" s="56">
        <v>100</v>
      </c>
      <c r="G22" s="56">
        <v>100</v>
      </c>
      <c r="H22" s="56">
        <v>100</v>
      </c>
      <c r="I22" s="56">
        <v>100</v>
      </c>
      <c r="J22" s="56">
        <v>100</v>
      </c>
      <c r="K22" s="56">
        <v>100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9"/>
      <c r="X22" s="49"/>
      <c r="Y22" s="49"/>
      <c r="Z22" s="49"/>
      <c r="AA22" s="49"/>
      <c r="AB22" s="49"/>
      <c r="AC22" s="39">
        <f t="shared" si="3"/>
        <v>800</v>
      </c>
      <c r="AD22" s="4">
        <f t="shared" si="5"/>
        <v>0.8888888888888888</v>
      </c>
      <c r="AE22" s="9">
        <f t="shared" si="4"/>
        <v>4</v>
      </c>
    </row>
    <row r="23" spans="1:31" ht="15" customHeight="1">
      <c r="A23" s="53">
        <f t="shared" si="2"/>
        <v>14</v>
      </c>
      <c r="B23" s="57" t="s">
        <v>52</v>
      </c>
      <c r="C23" s="56">
        <v>65</v>
      </c>
      <c r="D23" s="56">
        <v>75</v>
      </c>
      <c r="E23" s="56">
        <v>25</v>
      </c>
      <c r="F23" s="56">
        <v>80</v>
      </c>
      <c r="G23" s="56">
        <v>100</v>
      </c>
      <c r="H23" s="56">
        <v>100</v>
      </c>
      <c r="I23" s="56">
        <v>100</v>
      </c>
      <c r="J23" s="56">
        <v>100</v>
      </c>
      <c r="K23" s="56">
        <v>0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9"/>
      <c r="X23" s="49"/>
      <c r="Y23" s="49"/>
      <c r="Z23" s="49"/>
      <c r="AA23" s="49"/>
      <c r="AB23" s="49"/>
      <c r="AC23" s="39">
        <f t="shared" si="3"/>
        <v>645</v>
      </c>
      <c r="AD23" s="4">
        <f t="shared" si="5"/>
        <v>0.7166666666666667</v>
      </c>
      <c r="AE23" s="9">
        <f t="shared" si="4"/>
        <v>4</v>
      </c>
    </row>
    <row r="24" spans="1:31" ht="15" customHeight="1">
      <c r="A24" s="53">
        <f t="shared" si="2"/>
        <v>15</v>
      </c>
      <c r="B24" s="57" t="s">
        <v>53</v>
      </c>
      <c r="C24" s="56">
        <v>75</v>
      </c>
      <c r="D24" s="56">
        <v>75</v>
      </c>
      <c r="E24" s="56">
        <v>50</v>
      </c>
      <c r="F24" s="56">
        <v>100</v>
      </c>
      <c r="G24" s="56">
        <v>95</v>
      </c>
      <c r="H24" s="56">
        <v>100</v>
      </c>
      <c r="I24" s="56">
        <v>100</v>
      </c>
      <c r="J24" s="56">
        <v>100</v>
      </c>
      <c r="K24" s="56">
        <v>100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9"/>
      <c r="X24" s="49"/>
      <c r="Y24" s="49"/>
      <c r="Z24" s="49"/>
      <c r="AA24" s="49"/>
      <c r="AB24" s="49"/>
      <c r="AC24" s="39">
        <f t="shared" si="3"/>
        <v>795</v>
      </c>
      <c r="AD24" s="4">
        <f t="shared" si="5"/>
        <v>0.8833333333333333</v>
      </c>
      <c r="AE24" s="9">
        <f t="shared" si="4"/>
        <v>4</v>
      </c>
    </row>
    <row r="25" spans="1:31" ht="15" customHeight="1">
      <c r="A25" s="53">
        <f t="shared" si="2"/>
        <v>16</v>
      </c>
      <c r="B25" s="57" t="s">
        <v>54</v>
      </c>
      <c r="C25" s="56">
        <v>85</v>
      </c>
      <c r="D25" s="56">
        <v>90</v>
      </c>
      <c r="E25" s="56">
        <v>35</v>
      </c>
      <c r="F25" s="56">
        <v>95</v>
      </c>
      <c r="G25" s="56">
        <v>95</v>
      </c>
      <c r="H25" s="56">
        <v>100</v>
      </c>
      <c r="I25" s="56">
        <v>100</v>
      </c>
      <c r="J25" s="56">
        <v>100</v>
      </c>
      <c r="K25" s="56">
        <v>100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7"/>
      <c r="W25" s="47"/>
      <c r="X25" s="47"/>
      <c r="Y25" s="48"/>
      <c r="Z25" s="48"/>
      <c r="AA25" s="48"/>
      <c r="AB25" s="48"/>
      <c r="AC25" s="39">
        <f t="shared" si="3"/>
        <v>800</v>
      </c>
      <c r="AD25" s="4">
        <f t="shared" si="5"/>
        <v>0.8888888888888888</v>
      </c>
      <c r="AE25" s="9">
        <f t="shared" si="4"/>
        <v>4</v>
      </c>
    </row>
    <row r="26" spans="1:31" ht="15" customHeight="1">
      <c r="A26" s="53">
        <f t="shared" si="2"/>
        <v>17</v>
      </c>
      <c r="B26" s="57" t="s">
        <v>55</v>
      </c>
      <c r="C26" s="56">
        <v>90</v>
      </c>
      <c r="D26" s="56">
        <v>100</v>
      </c>
      <c r="E26" s="56">
        <v>90</v>
      </c>
      <c r="F26" s="56">
        <v>100</v>
      </c>
      <c r="G26" s="56">
        <v>100</v>
      </c>
      <c r="H26" s="56">
        <v>100</v>
      </c>
      <c r="I26" s="56">
        <v>100</v>
      </c>
      <c r="J26" s="56">
        <v>100</v>
      </c>
      <c r="K26" s="56">
        <v>100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9"/>
      <c r="X26" s="49"/>
      <c r="Y26" s="49"/>
      <c r="Z26" s="49"/>
      <c r="AA26" s="49"/>
      <c r="AB26" s="49"/>
      <c r="AC26" s="39">
        <f t="shared" si="3"/>
        <v>880</v>
      </c>
      <c r="AD26" s="4">
        <f t="shared" si="5"/>
        <v>0.9777777777777777</v>
      </c>
      <c r="AE26" s="9">
        <f t="shared" si="4"/>
        <v>5</v>
      </c>
    </row>
    <row r="27" spans="1:31" ht="15" customHeight="1">
      <c r="A27" s="53">
        <f t="shared" si="2"/>
        <v>18</v>
      </c>
      <c r="B27" s="57" t="s">
        <v>56</v>
      </c>
      <c r="C27" s="56">
        <v>90</v>
      </c>
      <c r="D27" s="56">
        <v>90</v>
      </c>
      <c r="E27" s="56">
        <v>55</v>
      </c>
      <c r="F27" s="56">
        <v>100</v>
      </c>
      <c r="G27" s="56">
        <v>100</v>
      </c>
      <c r="H27" s="56">
        <v>100</v>
      </c>
      <c r="I27" s="56">
        <v>100</v>
      </c>
      <c r="J27" s="56">
        <v>100</v>
      </c>
      <c r="K27" s="56">
        <v>100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9"/>
      <c r="X27" s="49"/>
      <c r="Y27" s="49"/>
      <c r="Z27" s="49"/>
      <c r="AA27" s="49"/>
      <c r="AB27" s="49"/>
      <c r="AC27" s="39">
        <f t="shared" si="3"/>
        <v>835</v>
      </c>
      <c r="AD27" s="4">
        <f t="shared" si="5"/>
        <v>0.9277777777777778</v>
      </c>
      <c r="AE27" s="9">
        <f t="shared" si="4"/>
        <v>5</v>
      </c>
    </row>
    <row r="28" spans="1:31" ht="15" customHeight="1">
      <c r="A28" s="53">
        <f t="shared" si="2"/>
        <v>19</v>
      </c>
      <c r="B28" s="57" t="s">
        <v>57</v>
      </c>
      <c r="C28" s="56">
        <v>70</v>
      </c>
      <c r="D28" s="56">
        <v>65</v>
      </c>
      <c r="E28" s="56">
        <v>20</v>
      </c>
      <c r="F28" s="56">
        <v>95</v>
      </c>
      <c r="G28" s="56">
        <v>100</v>
      </c>
      <c r="H28" s="56">
        <v>100</v>
      </c>
      <c r="I28" s="56">
        <v>50</v>
      </c>
      <c r="J28" s="56">
        <v>100</v>
      </c>
      <c r="K28" s="56">
        <v>100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9"/>
      <c r="X28" s="49"/>
      <c r="Y28" s="49"/>
      <c r="Z28" s="49"/>
      <c r="AA28" s="49"/>
      <c r="AB28" s="49"/>
      <c r="AC28" s="39">
        <f t="shared" si="3"/>
        <v>700</v>
      </c>
      <c r="AD28" s="4">
        <f t="shared" si="5"/>
        <v>0.7777777777777778</v>
      </c>
      <c r="AE28" s="9">
        <f t="shared" si="4"/>
        <v>4</v>
      </c>
    </row>
    <row r="29" spans="1:31" ht="15" customHeight="1">
      <c r="A29" s="53">
        <f t="shared" si="2"/>
        <v>20</v>
      </c>
      <c r="B29" s="57" t="s">
        <v>58</v>
      </c>
      <c r="C29" s="56">
        <v>70</v>
      </c>
      <c r="D29" s="56">
        <v>80</v>
      </c>
      <c r="E29" s="56">
        <v>55</v>
      </c>
      <c r="F29" s="56">
        <v>100</v>
      </c>
      <c r="G29" s="56">
        <v>90</v>
      </c>
      <c r="H29" s="56">
        <v>50</v>
      </c>
      <c r="I29" s="56">
        <v>75</v>
      </c>
      <c r="J29" s="56">
        <v>100</v>
      </c>
      <c r="K29" s="56">
        <v>50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9"/>
      <c r="X29" s="49"/>
      <c r="Y29" s="49"/>
      <c r="Z29" s="49"/>
      <c r="AA29" s="49"/>
      <c r="AB29" s="49"/>
      <c r="AC29" s="39">
        <f t="shared" si="3"/>
        <v>670</v>
      </c>
      <c r="AD29" s="4">
        <f t="shared" si="5"/>
        <v>0.7444444444444445</v>
      </c>
      <c r="AE29" s="9">
        <f t="shared" si="4"/>
        <v>4</v>
      </c>
    </row>
    <row r="30" spans="1:31" ht="15" customHeight="1">
      <c r="A30" s="53">
        <f t="shared" si="2"/>
        <v>21</v>
      </c>
      <c r="B30" s="57" t="s">
        <v>59</v>
      </c>
      <c r="C30" s="55">
        <v>75</v>
      </c>
      <c r="D30" s="55">
        <v>75</v>
      </c>
      <c r="E30" s="55">
        <v>50</v>
      </c>
      <c r="F30" s="55">
        <v>100</v>
      </c>
      <c r="G30" s="55">
        <v>100</v>
      </c>
      <c r="H30" s="55">
        <v>100</v>
      </c>
      <c r="I30" s="55">
        <v>100</v>
      </c>
      <c r="J30" s="55">
        <v>100</v>
      </c>
      <c r="K30" s="55">
        <v>100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9"/>
      <c r="X30" s="49"/>
      <c r="Y30" s="49"/>
      <c r="Z30" s="49"/>
      <c r="AA30" s="49"/>
      <c r="AB30" s="49"/>
      <c r="AC30" s="39">
        <f t="shared" si="3"/>
        <v>800</v>
      </c>
      <c r="AD30" s="4">
        <f t="shared" si="5"/>
        <v>0.8888888888888888</v>
      </c>
      <c r="AE30" s="9">
        <f t="shared" si="4"/>
        <v>4</v>
      </c>
    </row>
    <row r="31" spans="1:31" ht="15" customHeight="1">
      <c r="A31" s="53">
        <f>A30+1</f>
        <v>22</v>
      </c>
      <c r="B31" s="57" t="s">
        <v>60</v>
      </c>
      <c r="C31" s="56">
        <v>85</v>
      </c>
      <c r="D31" s="56">
        <v>85</v>
      </c>
      <c r="E31" s="56">
        <v>30</v>
      </c>
      <c r="F31" s="56">
        <v>95</v>
      </c>
      <c r="G31" s="56">
        <v>95</v>
      </c>
      <c r="H31" s="56">
        <v>100</v>
      </c>
      <c r="I31" s="56">
        <v>100</v>
      </c>
      <c r="J31" s="56">
        <v>100</v>
      </c>
      <c r="K31" s="56">
        <v>100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39"/>
      <c r="W31" s="39"/>
      <c r="X31" s="39"/>
      <c r="Y31" s="39"/>
      <c r="Z31" s="39"/>
      <c r="AA31" s="39"/>
      <c r="AB31" s="39"/>
      <c r="AC31" s="39">
        <f>SUM(C31:AB31)</f>
        <v>790</v>
      </c>
      <c r="AD31" s="4">
        <f t="shared" si="5"/>
        <v>0.8777777777777778</v>
      </c>
      <c r="AE31" s="9">
        <f t="shared" si="4"/>
        <v>4</v>
      </c>
    </row>
    <row r="32" spans="1:31" ht="15" customHeight="1">
      <c r="A32" s="53">
        <f>A31+1</f>
        <v>23</v>
      </c>
      <c r="B32" s="57" t="s">
        <v>61</v>
      </c>
      <c r="C32" s="56">
        <v>80</v>
      </c>
      <c r="D32" s="56">
        <v>90</v>
      </c>
      <c r="E32" s="56">
        <v>30</v>
      </c>
      <c r="F32" s="56">
        <v>95</v>
      </c>
      <c r="G32" s="56">
        <v>100</v>
      </c>
      <c r="H32" s="56">
        <v>100</v>
      </c>
      <c r="I32" s="56">
        <v>50</v>
      </c>
      <c r="J32" s="56">
        <v>100</v>
      </c>
      <c r="K32" s="56">
        <v>25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39"/>
      <c r="W32" s="39"/>
      <c r="X32" s="39"/>
      <c r="Y32" s="39"/>
      <c r="Z32" s="39"/>
      <c r="AA32" s="39"/>
      <c r="AB32" s="39"/>
      <c r="AC32" s="39">
        <f t="shared" si="3"/>
        <v>670</v>
      </c>
      <c r="AD32" s="4">
        <f t="shared" si="5"/>
        <v>0.7444444444444445</v>
      </c>
      <c r="AE32" s="9">
        <f t="shared" si="4"/>
        <v>4</v>
      </c>
    </row>
    <row r="33" spans="1:31" ht="15" customHeight="1">
      <c r="A33" s="77" t="s">
        <v>3</v>
      </c>
      <c r="B33" s="78"/>
      <c r="C33" s="13">
        <f aca="true" t="shared" si="6" ref="C33:K33">SUM(C10:C32)</f>
        <v>1730</v>
      </c>
      <c r="D33" s="13">
        <f t="shared" si="6"/>
        <v>1795</v>
      </c>
      <c r="E33" s="13">
        <f t="shared" si="6"/>
        <v>1020</v>
      </c>
      <c r="F33" s="13">
        <f t="shared" si="6"/>
        <v>2230</v>
      </c>
      <c r="G33" s="13">
        <f t="shared" si="6"/>
        <v>2230</v>
      </c>
      <c r="H33" s="13">
        <f t="shared" si="6"/>
        <v>2250</v>
      </c>
      <c r="I33" s="13">
        <f t="shared" si="6"/>
        <v>2050</v>
      </c>
      <c r="J33" s="13">
        <f t="shared" si="6"/>
        <v>2250</v>
      </c>
      <c r="K33" s="13">
        <f t="shared" si="6"/>
        <v>1700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39">
        <f t="shared" si="3"/>
        <v>17255</v>
      </c>
      <c r="AD33" s="37">
        <f>AVERAGE(AD10:AD32)</f>
        <v>0.8335748792270531</v>
      </c>
      <c r="AE33" s="38">
        <f>AVERAGE(AE10:AE32)</f>
        <v>4.173913043478261</v>
      </c>
    </row>
    <row r="34" spans="1:31" ht="16.5" thickBot="1">
      <c r="A34" s="73" t="s">
        <v>8</v>
      </c>
      <c r="B34" s="74"/>
      <c r="C34" s="35">
        <f aca="true" t="shared" si="7" ref="C34:K34">C33/($W$5*C9)</f>
        <v>0.7521739130434782</v>
      </c>
      <c r="D34" s="35">
        <f t="shared" si="7"/>
        <v>0.7804347826086957</v>
      </c>
      <c r="E34" s="54">
        <f t="shared" si="7"/>
        <v>0.4434782608695652</v>
      </c>
      <c r="F34" s="35">
        <f t="shared" si="7"/>
        <v>0.9695652173913043</v>
      </c>
      <c r="G34" s="35">
        <f t="shared" si="7"/>
        <v>0.9695652173913043</v>
      </c>
      <c r="H34" s="35">
        <f t="shared" si="7"/>
        <v>0.9782608695652174</v>
      </c>
      <c r="I34" s="35">
        <f t="shared" si="7"/>
        <v>0.8913043478260869</v>
      </c>
      <c r="J34" s="35">
        <f t="shared" si="7"/>
        <v>0.9782608695652174</v>
      </c>
      <c r="K34" s="35">
        <f t="shared" si="7"/>
        <v>0.7391304347826086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>
        <f>SUM(AC10:AC33)</f>
        <v>34510</v>
      </c>
      <c r="AD34" s="6"/>
      <c r="AE34" s="7"/>
    </row>
    <row r="35" spans="1:31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1.75" customHeight="1">
      <c r="A36" s="75" t="s">
        <v>14</v>
      </c>
      <c r="B36" s="76"/>
      <c r="C36" s="17">
        <f>U5</f>
        <v>23</v>
      </c>
      <c r="D36" s="75" t="s">
        <v>15</v>
      </c>
      <c r="E36" s="76"/>
      <c r="F36" s="76"/>
      <c r="G36" s="76"/>
      <c r="H36" s="17">
        <f>W5</f>
        <v>23</v>
      </c>
      <c r="I36" s="21"/>
      <c r="J36" s="21"/>
      <c r="K36" s="75"/>
      <c r="L36" s="76"/>
      <c r="M36" s="76"/>
      <c r="N36" s="76"/>
      <c r="O36" s="76"/>
      <c r="P36" s="76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5"/>
      <c r="AD36" s="5"/>
      <c r="AE36" s="5"/>
    </row>
    <row r="37" spans="1:31" ht="30" customHeight="1">
      <c r="A37" s="21" t="s">
        <v>16</v>
      </c>
      <c r="B37" s="22"/>
      <c r="C37" s="17"/>
      <c r="D37" s="21"/>
      <c r="E37" s="22">
        <f>COUNTIF(AD10:AD32,"&gt;=50%")</f>
        <v>23</v>
      </c>
      <c r="F37" s="18" t="s">
        <v>22</v>
      </c>
      <c r="G37" s="81">
        <f>COUNTIF(AD10:AD32,"&gt;=50%")/W5</f>
        <v>1</v>
      </c>
      <c r="H37" s="8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5"/>
      <c r="AD37" s="5"/>
      <c r="AE37" s="5"/>
    </row>
    <row r="38" spans="1:31" ht="15.75">
      <c r="A38" s="21" t="s">
        <v>17</v>
      </c>
      <c r="B38" s="21"/>
      <c r="C38" s="21"/>
      <c r="D38" s="21"/>
      <c r="E38" s="21">
        <f>COUNTIF(AD10:AD32,"&gt;=64%")</f>
        <v>22</v>
      </c>
      <c r="F38" s="19" t="s">
        <v>22</v>
      </c>
      <c r="G38" s="82">
        <f>COUNTIF(AD10:AD32,"&gt;=64%")/W5</f>
        <v>0.9565217391304348</v>
      </c>
      <c r="H38" s="8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11"/>
      <c r="AD38" s="11"/>
      <c r="AE38" s="11"/>
    </row>
    <row r="39" spans="1:31" ht="15.75">
      <c r="A39" s="5" t="s">
        <v>18</v>
      </c>
      <c r="B39" s="21"/>
      <c r="C39" s="21"/>
      <c r="D39" s="21"/>
      <c r="E39" s="21">
        <f>COUNTIF(AD10:AD32,"&gt;=75%")</f>
        <v>16</v>
      </c>
      <c r="F39" s="19" t="s">
        <v>22</v>
      </c>
      <c r="G39" s="82">
        <f>COUNTIF(AD10:AD32,"&gt;=75%")/W5</f>
        <v>0.6956521739130435</v>
      </c>
      <c r="H39" s="8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5"/>
      <c r="AD39" s="5"/>
      <c r="AE39" s="5"/>
    </row>
    <row r="40" spans="1:31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5"/>
      <c r="AD40" s="5"/>
      <c r="AE40" s="5"/>
    </row>
    <row r="41" spans="1:31" ht="15.75">
      <c r="A41" s="10" t="s">
        <v>19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11"/>
      <c r="AD41" s="11"/>
      <c r="AE41" s="11"/>
    </row>
    <row r="42" spans="1:31" ht="15.75">
      <c r="A42" s="87" t="s">
        <v>65</v>
      </c>
      <c r="B42" s="87"/>
      <c r="C42" s="87"/>
      <c r="D42" s="87"/>
      <c r="E42" s="87"/>
      <c r="F42" s="87"/>
      <c r="G42" s="87"/>
      <c r="H42" s="87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5"/>
      <c r="AD43" s="5"/>
      <c r="AE43" s="5"/>
    </row>
    <row r="44" spans="1:31" ht="15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2"/>
      <c r="Y44" s="8"/>
      <c r="Z44" s="8"/>
      <c r="AA44" s="8"/>
      <c r="AB44" s="12"/>
      <c r="AC44" s="20"/>
      <c r="AD44" s="20"/>
      <c r="AE44" s="5"/>
    </row>
    <row r="45" spans="1:31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8"/>
      <c r="Z45" s="8"/>
      <c r="AA45" s="8"/>
      <c r="AB45" s="8"/>
      <c r="AC45" s="20"/>
      <c r="AD45" s="20"/>
      <c r="AE45" s="5"/>
    </row>
    <row r="46" spans="1:31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8"/>
      <c r="Z46" s="8"/>
      <c r="AA46" s="8"/>
      <c r="AB46" s="8"/>
      <c r="AC46" s="20"/>
      <c r="AD46" s="20"/>
      <c r="AE46" s="5"/>
    </row>
    <row r="47" spans="1:28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</sheetData>
  <sheetProtection/>
  <mergeCells count="39">
    <mergeCell ref="A42:H42"/>
    <mergeCell ref="A5:D5"/>
    <mergeCell ref="E4:F4"/>
    <mergeCell ref="E5:F5"/>
    <mergeCell ref="A3:D3"/>
    <mergeCell ref="E3:R3"/>
    <mergeCell ref="P4:R4"/>
    <mergeCell ref="M4:O4"/>
    <mergeCell ref="J4:L4"/>
    <mergeCell ref="G4:I4"/>
    <mergeCell ref="AD3:AD4"/>
    <mergeCell ref="AE3:AE4"/>
    <mergeCell ref="U5:V5"/>
    <mergeCell ref="W5:X5"/>
    <mergeCell ref="A44:W44"/>
    <mergeCell ref="G37:H37"/>
    <mergeCell ref="G38:H38"/>
    <mergeCell ref="G39:H39"/>
    <mergeCell ref="A6:B6"/>
    <mergeCell ref="A7:A8"/>
    <mergeCell ref="B7:B8"/>
    <mergeCell ref="AC7:AC8"/>
    <mergeCell ref="AE7:AE8"/>
    <mergeCell ref="A34:B34"/>
    <mergeCell ref="A36:B36"/>
    <mergeCell ref="D36:G36"/>
    <mergeCell ref="AD7:AD8"/>
    <mergeCell ref="A33:B33"/>
    <mergeCell ref="K36:P36"/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</mergeCells>
  <printOptions/>
  <pageMargins left="0.984251968503937" right="0.984251968503937" top="0.984251968503937" bottom="0.984251968503937" header="0.5118110236220472" footer="0.51181102362204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ATARI</cp:lastModifiedBy>
  <cp:lastPrinted>2020-05-23T08:55:07Z</cp:lastPrinted>
  <dcterms:created xsi:type="dcterms:W3CDTF">2012-09-06T14:18:27Z</dcterms:created>
  <dcterms:modified xsi:type="dcterms:W3CDTF">2020-05-31T12:37:19Z</dcterms:modified>
  <cp:category/>
  <cp:version/>
  <cp:contentType/>
  <cp:contentStatus/>
</cp:coreProperties>
</file>