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180" windowWidth="12510" windowHeight="8010"/>
  </bookViews>
  <sheets>
    <sheet name="9А" sheetId="26" r:id="rId1"/>
    <sheet name="Лист2" sheetId="28" r:id="rId2"/>
  </sheets>
  <definedNames>
    <definedName name="_xlnm._FilterDatabase" localSheetId="0" hidden="1">'9А'!$AD$7:$AD$37</definedName>
    <definedName name="_xlnm.Print_Area" localSheetId="0">'9А'!$A$1:$AE$36</definedName>
  </definedNames>
  <calcPr calcId="124519"/>
</workbook>
</file>

<file path=xl/calcChain.xml><?xml version="1.0" encoding="utf-8"?>
<calcChain xmlns="http://schemas.openxmlformats.org/spreadsheetml/2006/main">
  <c r="AE10" i="26"/>
  <c r="AC33"/>
  <c r="AC34"/>
  <c r="AE34" s="1"/>
  <c r="AE33" l="1"/>
  <c r="D35"/>
  <c r="E35"/>
  <c r="F35"/>
  <c r="G35"/>
  <c r="H35"/>
  <c r="I35"/>
  <c r="J35"/>
  <c r="C35"/>
  <c r="AC30" l="1"/>
  <c r="AE30" s="1"/>
  <c r="AC31"/>
  <c r="AE31" s="1"/>
  <c r="AC32"/>
  <c r="AE32" s="1"/>
  <c r="AC28" l="1"/>
  <c r="AE28" l="1"/>
  <c r="AC20"/>
  <c r="AE20" s="1"/>
  <c r="AC21"/>
  <c r="AE21" s="1"/>
  <c r="AC22"/>
  <c r="AE22" s="1"/>
  <c r="AC23"/>
  <c r="AE23" s="1"/>
  <c r="AC24"/>
  <c r="AE24" s="1"/>
  <c r="AC25"/>
  <c r="AE25" s="1"/>
  <c r="AC26"/>
  <c r="AE26" s="1"/>
  <c r="AC27"/>
  <c r="AE27" s="1"/>
  <c r="AC29"/>
  <c r="AE29" s="1"/>
  <c r="AC9"/>
  <c r="C6" s="1"/>
  <c r="AD34" l="1"/>
  <c r="AD33"/>
  <c r="AD31"/>
  <c r="AD30"/>
  <c r="AD28"/>
  <c r="AD29"/>
  <c r="AD25"/>
  <c r="AD21"/>
  <c r="AD23"/>
  <c r="AD27"/>
  <c r="AD32"/>
  <c r="AD26"/>
  <c r="AD24"/>
  <c r="AD22"/>
  <c r="AD20"/>
  <c r="J36" l="1"/>
  <c r="I36"/>
  <c r="H36"/>
  <c r="G36"/>
  <c r="F36"/>
  <c r="E36"/>
  <c r="D36"/>
  <c r="C36"/>
  <c r="AC19"/>
  <c r="AE19" s="1"/>
  <c r="AC18"/>
  <c r="AE18" s="1"/>
  <c r="AC17"/>
  <c r="AE17" s="1"/>
  <c r="AC16"/>
  <c r="AE16" s="1"/>
  <c r="AC15"/>
  <c r="AE15" s="1"/>
  <c r="AC14"/>
  <c r="AE14" s="1"/>
  <c r="AC13"/>
  <c r="AE13" s="1"/>
  <c r="AC12"/>
  <c r="AE12" s="1"/>
  <c r="AC11"/>
  <c r="AE11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C10"/>
  <c r="D8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35" l="1"/>
  <c r="AA5"/>
  <c r="AD10"/>
  <c r="AD11"/>
  <c r="AD13"/>
  <c r="AD15"/>
  <c r="AD17"/>
  <c r="AD19"/>
  <c r="AD12"/>
  <c r="AD14"/>
  <c r="AD16"/>
  <c r="AD18"/>
  <c r="Z5" l="1"/>
  <c r="G41"/>
  <c r="E41"/>
  <c r="G39"/>
  <c r="G40"/>
  <c r="E40"/>
  <c r="E39"/>
  <c r="AD35"/>
  <c r="AB5"/>
  <c r="AE35"/>
  <c r="Y5"/>
  <c r="AE5" l="1"/>
  <c r="AC5"/>
  <c r="AD5"/>
</calcChain>
</file>

<file path=xl/sharedStrings.xml><?xml version="1.0" encoding="utf-8"?>
<sst xmlns="http://schemas.openxmlformats.org/spreadsheetml/2006/main" count="71" uniqueCount="65">
  <si>
    <t>Оценка</t>
  </si>
  <si>
    <t>№</t>
  </si>
  <si>
    <t>%  прав-но выпол-ых заданий</t>
  </si>
  <si>
    <t>Всего</t>
  </si>
  <si>
    <t>Анализ</t>
  </si>
  <si>
    <r>
      <t xml:space="preserve">Образование </t>
    </r>
    <r>
      <rPr>
        <i/>
        <u/>
        <sz val="12"/>
        <color theme="1"/>
        <rFont val="Times New Roman"/>
        <family val="1"/>
        <charset val="204"/>
      </rPr>
      <t>высшее</t>
    </r>
  </si>
  <si>
    <t>Писали</t>
  </si>
  <si>
    <t>% качества</t>
  </si>
  <si>
    <t>Процент выполнения</t>
  </si>
  <si>
    <t>Фамилия, имя</t>
  </si>
  <si>
    <t>Сумма баллов</t>
  </si>
  <si>
    <t>% успеваемости</t>
  </si>
  <si>
    <t>% средний балл</t>
  </si>
  <si>
    <t>По списку</t>
  </si>
  <si>
    <t xml:space="preserve">Всего учащихся в классе </t>
  </si>
  <si>
    <t xml:space="preserve">Писали работу </t>
  </si>
  <si>
    <t>Усвоение Государственных стандартов</t>
  </si>
  <si>
    <t xml:space="preserve">Полнота усвоения ГОС  </t>
  </si>
  <si>
    <t xml:space="preserve">Прочность усвоения ГОС </t>
  </si>
  <si>
    <t>кол-во баллов за задание</t>
  </si>
  <si>
    <t>Максимальное количество баллов</t>
  </si>
  <si>
    <r>
      <t xml:space="preserve">Квалификационная категория </t>
    </r>
    <r>
      <rPr>
        <i/>
        <u/>
        <sz val="12"/>
        <color rgb="FFFF0000"/>
        <rFont val="Times New Roman"/>
        <family val="1"/>
        <charset val="204"/>
      </rPr>
      <t>первая</t>
    </r>
  </si>
  <si>
    <t>-</t>
  </si>
  <si>
    <t>КРИТЕРИИ ОЦЕНИВАНИЯ</t>
  </si>
  <si>
    <t>"5"</t>
  </si>
  <si>
    <t>"4"</t>
  </si>
  <si>
    <t>"3"</t>
  </si>
  <si>
    <t>"2"</t>
  </si>
  <si>
    <t>Отметка</t>
  </si>
  <si>
    <t>Баллы</t>
  </si>
  <si>
    <r>
      <t xml:space="preserve">Учитель </t>
    </r>
    <r>
      <rPr>
        <i/>
        <u/>
        <sz val="12"/>
        <color rgb="FFFF0000"/>
        <rFont val="Times New Roman"/>
        <family val="1"/>
        <charset val="204"/>
      </rPr>
      <t>Хлопова Елена Георгиевна</t>
    </r>
  </si>
  <si>
    <t>Алиева Маликат</t>
  </si>
  <si>
    <t>Вакилов Влад</t>
  </si>
  <si>
    <t>Варманаев Владимир</t>
  </si>
  <si>
    <t>Глухарев Константин</t>
  </si>
  <si>
    <t>Джумаев Умед</t>
  </si>
  <si>
    <t>Жабинцев Всевлад</t>
  </si>
  <si>
    <t>Иванова Анастасия</t>
  </si>
  <si>
    <t>Именитова Анастасия</t>
  </si>
  <si>
    <t>Калядина  Диана</t>
  </si>
  <si>
    <t>Малахаева Екатерина</t>
  </si>
  <si>
    <t>Мороз Сергей</t>
  </si>
  <si>
    <t>Мошкин Богдан</t>
  </si>
  <si>
    <t>Павлова Ангелина</t>
  </si>
  <si>
    <t>Политова Дарья</t>
  </si>
  <si>
    <t>Савицкий Владимир</t>
  </si>
  <si>
    <t>Сангинов Сангин</t>
  </si>
  <si>
    <t>Султанахмедов Магомед</t>
  </si>
  <si>
    <t>Тепсуркаев Муслим</t>
  </si>
  <si>
    <t>Тухтаманова Ксения</t>
  </si>
  <si>
    <t>Фейзиков Ринат</t>
  </si>
  <si>
    <t>Хабибуллина Арина</t>
  </si>
  <si>
    <t>Чумак Алена</t>
  </si>
  <si>
    <t>Шарафутдинова Карина</t>
  </si>
  <si>
    <t>Шалимова Оксана</t>
  </si>
  <si>
    <t>Симанков Климентий</t>
  </si>
  <si>
    <r>
      <t xml:space="preserve">промежуточной аттестации по </t>
    </r>
    <r>
      <rPr>
        <b/>
        <sz val="12"/>
        <color theme="1"/>
        <rFont val="Times New Roman"/>
        <family val="1"/>
        <charset val="204"/>
      </rPr>
      <t>литературе в 9-В классе</t>
    </r>
  </si>
  <si>
    <t>Знание особенностей литературных направлений</t>
  </si>
  <si>
    <t>Знание особенностей литературных родов</t>
  </si>
  <si>
    <t>Знание определений литературных жанров</t>
  </si>
  <si>
    <t>Знание жанров изученных произведений</t>
  </si>
  <si>
    <t>Знание авторов изученных произведений</t>
  </si>
  <si>
    <t>Знание героев изученных прпоизведений</t>
  </si>
  <si>
    <t>Знание языка художественных произведений (поэтический синтаксис и интонационные фигуры, тропы)</t>
  </si>
  <si>
    <t>Знание стихотворных размеров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</si>
</sst>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u/>
      <sz val="12"/>
      <color rgb="FFFF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0" applyNumberFormat="0" applyAlignment="0" applyProtection="0"/>
    <xf numFmtId="0" fontId="15" fillId="6" borderId="11" applyNumberFormat="0" applyAlignment="0" applyProtection="0"/>
    <xf numFmtId="0" fontId="16" fillId="6" borderId="10" applyNumberFormat="0" applyAlignment="0" applyProtection="0"/>
    <xf numFmtId="0" fontId="17" fillId="0" borderId="12" applyNumberFormat="0" applyFill="0" applyAlignment="0" applyProtection="0"/>
    <xf numFmtId="0" fontId="18" fillId="7" borderId="13" applyNumberFormat="0" applyAlignment="0" applyProtection="0"/>
    <xf numFmtId="0" fontId="19" fillId="0" borderId="0" applyNumberFormat="0" applyFill="0" applyBorder="0" applyAlignment="0" applyProtection="0"/>
    <xf numFmtId="0" fontId="6" fillId="8" borderId="1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>
      <alignment horizontal="left" vertical="center"/>
    </xf>
    <xf numFmtId="0" fontId="24" fillId="0" borderId="0">
      <alignment horizontal="left" vertical="center"/>
    </xf>
  </cellStyleXfs>
  <cellXfs count="100">
    <xf numFmtId="0" fontId="0" fillId="0" borderId="0" xfId="0"/>
    <xf numFmtId="0" fontId="0" fillId="0" borderId="0" xfId="0" applyFill="1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/>
    <xf numFmtId="0" fontId="1" fillId="0" borderId="6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6" fillId="0" borderId="22" xfId="43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9" fontId="1" fillId="0" borderId="22" xfId="0" applyNumberFormat="1" applyFont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9" fontId="30" fillId="0" borderId="3" xfId="0" applyNumberFormat="1" applyFont="1" applyFill="1" applyBorder="1" applyAlignment="1">
      <alignment horizontal="left" vertical="center" wrapText="1"/>
    </xf>
    <xf numFmtId="9" fontId="3" fillId="0" borderId="22" xfId="0" applyNumberFormat="1" applyFont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left" vertical="center"/>
    </xf>
    <xf numFmtId="9" fontId="2" fillId="0" borderId="22" xfId="0" applyNumberFormat="1" applyFont="1" applyFill="1" applyBorder="1" applyAlignment="1">
      <alignment horizontal="left" vertical="center"/>
    </xf>
    <xf numFmtId="164" fontId="2" fillId="0" borderId="22" xfId="0" applyNumberFormat="1" applyFont="1" applyFill="1" applyBorder="1" applyAlignment="1">
      <alignment horizontal="left" vertical="center"/>
    </xf>
    <xf numFmtId="0" fontId="32" fillId="34" borderId="22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26" fillId="0" borderId="22" xfId="43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4" fillId="0" borderId="22" xfId="0" applyFont="1" applyFill="1" applyBorder="1" applyAlignment="1">
      <alignment horizontal="center" vertical="center" textRotation="90" wrapText="1"/>
    </xf>
    <xf numFmtId="0" fontId="34" fillId="0" borderId="22" xfId="0" applyFont="1" applyBorder="1" applyAlignment="1">
      <alignment horizontal="center" vertical="center" textRotation="90" wrapText="1"/>
    </xf>
    <xf numFmtId="1" fontId="1" fillId="0" borderId="22" xfId="0" applyNumberFormat="1" applyFont="1" applyFill="1" applyBorder="1" applyAlignment="1">
      <alignment horizontal="center" vertical="center" wrapText="1"/>
    </xf>
    <xf numFmtId="9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textRotation="90" wrapText="1"/>
    </xf>
    <xf numFmtId="0" fontId="35" fillId="0" borderId="22" xfId="0" applyFont="1" applyBorder="1" applyAlignment="1">
      <alignment textRotation="90" wrapText="1"/>
    </xf>
    <xf numFmtId="0" fontId="26" fillId="0" borderId="30" xfId="43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34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50"/>
  <sheetViews>
    <sheetView tabSelected="1" zoomScale="96" zoomScaleNormal="96" workbookViewId="0">
      <selection activeCell="K7" sqref="K7"/>
    </sheetView>
  </sheetViews>
  <sheetFormatPr defaultRowHeight="15"/>
  <cols>
    <col min="1" max="1" width="4.42578125" customWidth="1"/>
    <col min="2" max="2" width="24.7109375" customWidth="1"/>
    <col min="3" max="3" width="6.140625" customWidth="1"/>
    <col min="4" max="4" width="6.28515625" customWidth="1"/>
    <col min="5" max="5" width="7.42578125" customWidth="1"/>
    <col min="6" max="6" width="6" customWidth="1"/>
    <col min="7" max="7" width="5.85546875" customWidth="1"/>
    <col min="8" max="8" width="6.42578125" customWidth="1"/>
    <col min="9" max="9" width="8" customWidth="1"/>
    <col min="10" max="10" width="5" customWidth="1"/>
    <col min="11" max="11" width="5.7109375" customWidth="1"/>
    <col min="12" max="13" width="5.5703125" customWidth="1"/>
    <col min="14" max="14" width="5.140625" customWidth="1"/>
    <col min="15" max="15" width="4.5703125" customWidth="1"/>
    <col min="16" max="16" width="5.140625" customWidth="1"/>
    <col min="17" max="17" width="6.28515625" customWidth="1"/>
    <col min="18" max="18" width="5.42578125" customWidth="1"/>
    <col min="19" max="20" width="4.7109375" customWidth="1"/>
    <col min="21" max="21" width="5.7109375" customWidth="1"/>
    <col min="22" max="22" width="4.85546875" customWidth="1"/>
    <col min="23" max="23" width="4.7109375" customWidth="1"/>
    <col min="24" max="24" width="5" customWidth="1"/>
    <col min="25" max="25" width="4.85546875" customWidth="1"/>
    <col min="26" max="26" width="5.28515625" customWidth="1"/>
    <col min="27" max="28" width="5.42578125" customWidth="1"/>
    <col min="29" max="29" width="8.7109375" customWidth="1"/>
    <col min="30" max="30" width="9.7109375" customWidth="1"/>
    <col min="31" max="31" width="9.140625" customWidth="1"/>
  </cols>
  <sheetData>
    <row r="1" spans="1:36" s="3" customFormat="1" ht="16.899999999999999" customHeight="1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6" ht="31.5" customHeight="1">
      <c r="A2" s="61" t="s">
        <v>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pans="1:36" ht="28.5" customHeight="1">
      <c r="A3" s="89" t="s">
        <v>30</v>
      </c>
      <c r="B3" s="86"/>
      <c r="C3" s="86"/>
      <c r="D3" s="86"/>
      <c r="E3" s="94" t="s">
        <v>23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6"/>
      <c r="S3" s="35"/>
      <c r="T3" s="25"/>
      <c r="U3" s="63" t="s">
        <v>13</v>
      </c>
      <c r="V3" s="64"/>
      <c r="W3" s="65" t="s">
        <v>6</v>
      </c>
      <c r="X3" s="65"/>
      <c r="Y3" s="66">
        <v>5</v>
      </c>
      <c r="Z3" s="63">
        <v>4</v>
      </c>
      <c r="AA3" s="63">
        <v>3</v>
      </c>
      <c r="AB3" s="63">
        <v>2</v>
      </c>
      <c r="AC3" s="64" t="s">
        <v>12</v>
      </c>
      <c r="AD3" s="64" t="s">
        <v>11</v>
      </c>
      <c r="AE3" s="63" t="s">
        <v>7</v>
      </c>
    </row>
    <row r="4" spans="1:36" ht="21.75" customHeight="1">
      <c r="A4" s="68" t="s">
        <v>5</v>
      </c>
      <c r="B4" s="69"/>
      <c r="C4" s="69"/>
      <c r="D4" s="69"/>
      <c r="E4" s="90" t="s">
        <v>28</v>
      </c>
      <c r="F4" s="91"/>
      <c r="G4" s="98" t="s">
        <v>24</v>
      </c>
      <c r="H4" s="98"/>
      <c r="I4" s="99"/>
      <c r="J4" s="97" t="s">
        <v>25</v>
      </c>
      <c r="K4" s="98"/>
      <c r="L4" s="99"/>
      <c r="M4" s="97" t="s">
        <v>26</v>
      </c>
      <c r="N4" s="98"/>
      <c r="O4" s="99"/>
      <c r="P4" s="97" t="s">
        <v>27</v>
      </c>
      <c r="Q4" s="98"/>
      <c r="R4" s="98"/>
      <c r="S4" s="36"/>
      <c r="T4" s="31"/>
      <c r="U4" s="64"/>
      <c r="V4" s="64"/>
      <c r="W4" s="65"/>
      <c r="X4" s="65"/>
      <c r="Y4" s="67"/>
      <c r="Z4" s="63"/>
      <c r="AA4" s="63"/>
      <c r="AB4" s="63"/>
      <c r="AC4" s="64"/>
      <c r="AD4" s="64"/>
      <c r="AE4" s="63"/>
    </row>
    <row r="5" spans="1:36" ht="36" customHeight="1">
      <c r="A5" s="89" t="s">
        <v>21</v>
      </c>
      <c r="B5" s="86"/>
      <c r="C5" s="86"/>
      <c r="D5" s="86"/>
      <c r="E5" s="92" t="s">
        <v>29</v>
      </c>
      <c r="F5" s="93"/>
      <c r="G5" s="44">
        <v>800</v>
      </c>
      <c r="H5" s="45" t="s">
        <v>22</v>
      </c>
      <c r="I5" s="46">
        <v>720</v>
      </c>
      <c r="J5" s="47">
        <v>719</v>
      </c>
      <c r="K5" s="45" t="s">
        <v>22</v>
      </c>
      <c r="L5" s="46">
        <v>520</v>
      </c>
      <c r="M5" s="47">
        <v>519</v>
      </c>
      <c r="N5" s="45" t="s">
        <v>22</v>
      </c>
      <c r="O5" s="46">
        <v>400</v>
      </c>
      <c r="P5" s="47">
        <v>399</v>
      </c>
      <c r="Q5" s="45" t="s">
        <v>22</v>
      </c>
      <c r="R5" s="44">
        <v>0</v>
      </c>
      <c r="S5" s="35"/>
      <c r="T5" s="25"/>
      <c r="U5" s="79">
        <v>25</v>
      </c>
      <c r="V5" s="80"/>
      <c r="W5" s="80">
        <v>25</v>
      </c>
      <c r="X5" s="80"/>
      <c r="Y5" s="18">
        <f>COUNTIF(AE10:AE32,5)</f>
        <v>15</v>
      </c>
      <c r="Z5" s="18">
        <f>COUNTIF(AE10:AE32,4)</f>
        <v>8</v>
      </c>
      <c r="AA5" s="18">
        <f>COUNTIF(AE10:AE32,3)</f>
        <v>0</v>
      </c>
      <c r="AB5" s="18">
        <f>COUNTIF(AE10:AE32,2)</f>
        <v>0</v>
      </c>
      <c r="AC5" s="48">
        <f>(Y5*Y3+Z5*Z3+AA5*AA3+AB5*AB3)/W5</f>
        <v>4.28</v>
      </c>
      <c r="AD5" s="40">
        <f>(Y5+Z5+AA5)/W5</f>
        <v>0.92</v>
      </c>
      <c r="AE5" s="19">
        <f>(Y5+Z5)/W5</f>
        <v>0.92</v>
      </c>
    </row>
    <row r="6" spans="1:36" ht="30" customHeight="1" thickBot="1">
      <c r="A6" s="70" t="s">
        <v>20</v>
      </c>
      <c r="B6" s="71"/>
      <c r="C6" s="20">
        <f>AC9</f>
        <v>800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"/>
      <c r="AD6" s="6"/>
      <c r="AE6" s="6"/>
    </row>
    <row r="7" spans="1:36" ht="114" customHeight="1">
      <c r="A7" s="72" t="s">
        <v>1</v>
      </c>
      <c r="B7" s="74" t="s">
        <v>9</v>
      </c>
      <c r="C7" s="57" t="s">
        <v>57</v>
      </c>
      <c r="D7" s="57" t="s">
        <v>58</v>
      </c>
      <c r="E7" s="58" t="s">
        <v>59</v>
      </c>
      <c r="F7" s="57" t="s">
        <v>60</v>
      </c>
      <c r="G7" s="57" t="s">
        <v>61</v>
      </c>
      <c r="H7" s="57" t="s">
        <v>62</v>
      </c>
      <c r="I7" s="57" t="s">
        <v>63</v>
      </c>
      <c r="J7" s="57" t="s">
        <v>64</v>
      </c>
      <c r="K7" s="57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3"/>
      <c r="Y7" s="53"/>
      <c r="Z7" s="53"/>
      <c r="AA7" s="53"/>
      <c r="AB7" s="53"/>
      <c r="AC7" s="76" t="s">
        <v>10</v>
      </c>
      <c r="AD7" s="76" t="s">
        <v>2</v>
      </c>
      <c r="AE7" s="77" t="s">
        <v>0</v>
      </c>
      <c r="AJ7" s="1"/>
    </row>
    <row r="8" spans="1:36" ht="16.5" customHeight="1">
      <c r="A8" s="73"/>
      <c r="B8" s="75"/>
      <c r="C8" s="33">
        <v>1</v>
      </c>
      <c r="D8" s="33">
        <f>C8+1</f>
        <v>2</v>
      </c>
      <c r="E8" s="33">
        <f t="shared" ref="E8:K8" si="0">D8+1</f>
        <v>3</v>
      </c>
      <c r="F8" s="33">
        <f t="shared" si="0"/>
        <v>4</v>
      </c>
      <c r="G8" s="33">
        <f t="shared" si="0"/>
        <v>5</v>
      </c>
      <c r="H8" s="33">
        <f t="shared" si="0"/>
        <v>6</v>
      </c>
      <c r="I8" s="33">
        <f t="shared" si="0"/>
        <v>7</v>
      </c>
      <c r="J8" s="33">
        <f t="shared" si="0"/>
        <v>8</v>
      </c>
      <c r="K8" s="33">
        <f t="shared" si="0"/>
        <v>9</v>
      </c>
      <c r="L8" s="33">
        <f t="shared" ref="L8" si="1">K8+1</f>
        <v>10</v>
      </c>
      <c r="M8" s="33">
        <f t="shared" ref="M8" si="2">L8+1</f>
        <v>11</v>
      </c>
      <c r="N8" s="33">
        <f t="shared" ref="N8" si="3">M8+1</f>
        <v>12</v>
      </c>
      <c r="O8" s="33">
        <f t="shared" ref="O8" si="4">N8+1</f>
        <v>13</v>
      </c>
      <c r="P8" s="33">
        <f t="shared" ref="P8" si="5">O8+1</f>
        <v>14</v>
      </c>
      <c r="Q8" s="33">
        <f t="shared" ref="Q8" si="6">P8+1</f>
        <v>15</v>
      </c>
      <c r="R8" s="33">
        <f t="shared" ref="R8" si="7">Q8+1</f>
        <v>16</v>
      </c>
      <c r="S8" s="33">
        <f t="shared" ref="S8" si="8">R8+1</f>
        <v>17</v>
      </c>
      <c r="T8" s="33">
        <f t="shared" ref="T8" si="9">S8+1</f>
        <v>18</v>
      </c>
      <c r="U8" s="33">
        <f t="shared" ref="U8" si="10">T8+1</f>
        <v>19</v>
      </c>
      <c r="V8" s="33">
        <f t="shared" ref="V8" si="11">U8+1</f>
        <v>20</v>
      </c>
      <c r="W8" s="33">
        <f t="shared" ref="W8" si="12">V8+1</f>
        <v>21</v>
      </c>
      <c r="X8" s="33">
        <f t="shared" ref="X8" si="13">W8+1</f>
        <v>22</v>
      </c>
      <c r="Y8" s="33">
        <f t="shared" ref="Y8" si="14">X8+1</f>
        <v>23</v>
      </c>
      <c r="Z8" s="33">
        <f t="shared" ref="Z8" si="15">Y8+1</f>
        <v>24</v>
      </c>
      <c r="AA8" s="33">
        <f t="shared" ref="AA8" si="16">Z8+1</f>
        <v>25</v>
      </c>
      <c r="AB8" s="33">
        <f t="shared" ref="AB8" si="17">AA8+1</f>
        <v>26</v>
      </c>
      <c r="AC8" s="75"/>
      <c r="AD8" s="75"/>
      <c r="AE8" s="78"/>
      <c r="AJ8" s="1"/>
    </row>
    <row r="9" spans="1:36" ht="30" customHeight="1">
      <c r="A9" s="28"/>
      <c r="B9" s="29" t="s">
        <v>19</v>
      </c>
      <c r="C9" s="34">
        <v>100</v>
      </c>
      <c r="D9" s="34">
        <v>100</v>
      </c>
      <c r="E9" s="34">
        <v>100</v>
      </c>
      <c r="F9" s="34">
        <v>100</v>
      </c>
      <c r="G9" s="34">
        <v>100</v>
      </c>
      <c r="H9" s="34">
        <v>100</v>
      </c>
      <c r="I9" s="34">
        <v>100</v>
      </c>
      <c r="J9" s="34">
        <v>100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29">
        <f>SUM(C9:AB9)</f>
        <v>800</v>
      </c>
      <c r="AD9" s="29"/>
      <c r="AE9" s="30"/>
      <c r="AJ9" s="1"/>
    </row>
    <row r="10" spans="1:36" ht="15" customHeight="1">
      <c r="A10" s="5">
        <v>1</v>
      </c>
      <c r="B10" s="49" t="s">
        <v>31</v>
      </c>
      <c r="C10" s="56">
        <v>50</v>
      </c>
      <c r="D10" s="56">
        <v>100</v>
      </c>
      <c r="E10" s="56">
        <v>100</v>
      </c>
      <c r="F10" s="56">
        <v>80</v>
      </c>
      <c r="G10" s="56">
        <v>100</v>
      </c>
      <c r="H10" s="56">
        <v>97</v>
      </c>
      <c r="I10" s="56">
        <v>87</v>
      </c>
      <c r="J10" s="56">
        <v>60</v>
      </c>
      <c r="K10" s="56"/>
      <c r="L10" s="16"/>
      <c r="M10" s="16"/>
      <c r="N10" s="16"/>
      <c r="O10" s="16"/>
      <c r="P10" s="37"/>
      <c r="Q10" s="37"/>
      <c r="R10" s="37"/>
      <c r="S10" s="37"/>
      <c r="T10" s="37"/>
      <c r="U10" s="37"/>
      <c r="V10" s="37"/>
      <c r="W10" s="37"/>
      <c r="X10" s="37"/>
      <c r="Y10" s="38"/>
      <c r="Z10" s="38"/>
      <c r="AA10" s="38"/>
      <c r="AB10" s="38"/>
      <c r="AC10" s="9">
        <f t="shared" ref="AC10:AC34" si="18">SUM(C10:AB10)</f>
        <v>674</v>
      </c>
      <c r="AD10" s="4">
        <f>AC10/$C$6</f>
        <v>0.84250000000000003</v>
      </c>
      <c r="AE10" s="11">
        <f>IF(AC10&gt;=$I$5,5,IF(AC10&gt;=$L$5,4,IF(AC10&gt;=$O$5,3,2)))</f>
        <v>4</v>
      </c>
    </row>
    <row r="11" spans="1:36" ht="15" customHeight="1">
      <c r="A11" s="5">
        <f>A10+1</f>
        <v>2</v>
      </c>
      <c r="B11" s="49" t="s">
        <v>32</v>
      </c>
      <c r="C11" s="56">
        <v>86</v>
      </c>
      <c r="D11" s="56">
        <v>100</v>
      </c>
      <c r="E11" s="56">
        <v>100</v>
      </c>
      <c r="F11" s="56">
        <v>100</v>
      </c>
      <c r="G11" s="56">
        <v>100</v>
      </c>
      <c r="H11" s="56">
        <v>97</v>
      </c>
      <c r="I11" s="56">
        <v>100</v>
      </c>
      <c r="J11" s="56">
        <v>100</v>
      </c>
      <c r="K11" s="56"/>
      <c r="L11" s="16"/>
      <c r="M11" s="16"/>
      <c r="N11" s="16"/>
      <c r="O11" s="16"/>
      <c r="P11" s="37"/>
      <c r="Q11" s="37"/>
      <c r="R11" s="37"/>
      <c r="S11" s="37"/>
      <c r="T11" s="37"/>
      <c r="U11" s="37"/>
      <c r="V11" s="37"/>
      <c r="W11" s="37"/>
      <c r="X11" s="37"/>
      <c r="Y11" s="38"/>
      <c r="Z11" s="38"/>
      <c r="AA11" s="38"/>
      <c r="AB11" s="38"/>
      <c r="AC11" s="9">
        <f t="shared" si="18"/>
        <v>783</v>
      </c>
      <c r="AD11" s="4">
        <f t="shared" ref="AD11:AD34" si="19">AC11/$C$6</f>
        <v>0.97875000000000001</v>
      </c>
      <c r="AE11" s="11">
        <f t="shared" ref="AE11:AE34" si="20">IF(AC11&gt;$I$5,5,IF(AC11&gt;=$L$5,4,IF(AC11&gt;=$O$5,3,2)))</f>
        <v>5</v>
      </c>
    </row>
    <row r="12" spans="1:36" s="1" customFormat="1" ht="15" customHeight="1">
      <c r="A12" s="5">
        <f t="shared" ref="A12:A32" si="21">A11+1</f>
        <v>3</v>
      </c>
      <c r="B12" s="49" t="s">
        <v>33</v>
      </c>
      <c r="C12" s="56">
        <v>86</v>
      </c>
      <c r="D12" s="56">
        <v>100</v>
      </c>
      <c r="E12" s="56">
        <v>100</v>
      </c>
      <c r="F12" s="56">
        <v>100</v>
      </c>
      <c r="G12" s="56">
        <v>100</v>
      </c>
      <c r="H12" s="56">
        <v>95</v>
      </c>
      <c r="I12" s="56">
        <v>100</v>
      </c>
      <c r="J12" s="56">
        <v>100</v>
      </c>
      <c r="K12" s="56"/>
      <c r="L12" s="49"/>
      <c r="M12" s="49"/>
      <c r="N12" s="49"/>
      <c r="O12" s="49"/>
      <c r="P12" s="37"/>
      <c r="Q12" s="37"/>
      <c r="R12" s="37"/>
      <c r="S12" s="37"/>
      <c r="T12" s="37"/>
      <c r="U12" s="37"/>
      <c r="V12" s="37"/>
      <c r="W12" s="37"/>
      <c r="X12" s="37"/>
      <c r="Y12" s="38"/>
      <c r="Z12" s="38"/>
      <c r="AA12" s="38"/>
      <c r="AB12" s="38"/>
      <c r="AC12" s="9">
        <f t="shared" si="18"/>
        <v>781</v>
      </c>
      <c r="AD12" s="4">
        <f t="shared" si="19"/>
        <v>0.97624999999999995</v>
      </c>
      <c r="AE12" s="11">
        <f t="shared" si="20"/>
        <v>5</v>
      </c>
    </row>
    <row r="13" spans="1:36" s="1" customFormat="1" ht="15" customHeight="1">
      <c r="A13" s="5">
        <f t="shared" si="21"/>
        <v>4</v>
      </c>
      <c r="B13" s="49" t="s">
        <v>34</v>
      </c>
      <c r="C13" s="56">
        <v>79</v>
      </c>
      <c r="D13" s="56">
        <v>100</v>
      </c>
      <c r="E13" s="56">
        <v>100</v>
      </c>
      <c r="F13" s="56">
        <v>100</v>
      </c>
      <c r="G13" s="56">
        <v>100</v>
      </c>
      <c r="H13" s="56">
        <v>97</v>
      </c>
      <c r="I13" s="56">
        <v>100</v>
      </c>
      <c r="J13" s="56">
        <v>60</v>
      </c>
      <c r="K13" s="56"/>
      <c r="L13" s="49"/>
      <c r="M13" s="49"/>
      <c r="N13" s="49"/>
      <c r="O13" s="49"/>
      <c r="P13" s="37"/>
      <c r="Q13" s="37"/>
      <c r="R13" s="37"/>
      <c r="S13" s="37"/>
      <c r="T13" s="37"/>
      <c r="U13" s="37"/>
      <c r="V13" s="37"/>
      <c r="W13" s="37"/>
      <c r="X13" s="37"/>
      <c r="Y13" s="38"/>
      <c r="Z13" s="38"/>
      <c r="AA13" s="38"/>
      <c r="AB13" s="38"/>
      <c r="AC13" s="9">
        <f t="shared" si="18"/>
        <v>736</v>
      </c>
      <c r="AD13" s="4">
        <f t="shared" si="19"/>
        <v>0.92</v>
      </c>
      <c r="AE13" s="11">
        <f t="shared" si="20"/>
        <v>5</v>
      </c>
    </row>
    <row r="14" spans="1:36" s="1" customFormat="1" ht="15" customHeight="1">
      <c r="A14" s="5">
        <f t="shared" si="21"/>
        <v>5</v>
      </c>
      <c r="B14" s="49" t="s">
        <v>35</v>
      </c>
      <c r="C14" s="56">
        <v>86</v>
      </c>
      <c r="D14" s="56">
        <v>100</v>
      </c>
      <c r="E14" s="56">
        <v>100</v>
      </c>
      <c r="F14" s="56">
        <v>60</v>
      </c>
      <c r="G14" s="56">
        <v>71</v>
      </c>
      <c r="H14" s="56">
        <v>95</v>
      </c>
      <c r="I14" s="56">
        <v>100</v>
      </c>
      <c r="J14" s="56">
        <v>100</v>
      </c>
      <c r="K14" s="56"/>
      <c r="L14" s="49"/>
      <c r="M14" s="49"/>
      <c r="N14" s="49"/>
      <c r="O14" s="49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9">
        <f t="shared" si="18"/>
        <v>712</v>
      </c>
      <c r="AD14" s="4">
        <f t="shared" si="19"/>
        <v>0.89</v>
      </c>
      <c r="AE14" s="11">
        <f t="shared" si="20"/>
        <v>4</v>
      </c>
    </row>
    <row r="15" spans="1:36" s="1" customFormat="1" ht="15" customHeight="1">
      <c r="A15" s="5">
        <f t="shared" si="21"/>
        <v>6</v>
      </c>
      <c r="B15" s="49" t="s">
        <v>36</v>
      </c>
      <c r="C15" s="56">
        <v>86</v>
      </c>
      <c r="D15" s="56">
        <v>100</v>
      </c>
      <c r="E15" s="56">
        <v>100</v>
      </c>
      <c r="F15" s="56">
        <v>100</v>
      </c>
      <c r="G15" s="56">
        <v>100</v>
      </c>
      <c r="H15" s="56">
        <v>97</v>
      </c>
      <c r="I15" s="56">
        <v>100</v>
      </c>
      <c r="J15" s="56">
        <v>100</v>
      </c>
      <c r="K15" s="56"/>
      <c r="L15" s="49"/>
      <c r="M15" s="49"/>
      <c r="N15" s="49"/>
      <c r="O15" s="49"/>
      <c r="P15" s="37"/>
      <c r="Q15" s="37"/>
      <c r="R15" s="37"/>
      <c r="S15" s="37"/>
      <c r="T15" s="37"/>
      <c r="U15" s="37"/>
      <c r="V15" s="37"/>
      <c r="W15" s="37"/>
      <c r="X15" s="37"/>
      <c r="Y15" s="38"/>
      <c r="Z15" s="38"/>
      <c r="AA15" s="38"/>
      <c r="AB15" s="38"/>
      <c r="AC15" s="9">
        <f t="shared" si="18"/>
        <v>783</v>
      </c>
      <c r="AD15" s="4">
        <f t="shared" si="19"/>
        <v>0.97875000000000001</v>
      </c>
      <c r="AE15" s="11">
        <f t="shared" si="20"/>
        <v>5</v>
      </c>
    </row>
    <row r="16" spans="1:36" s="1" customFormat="1" ht="15" customHeight="1">
      <c r="A16" s="5">
        <f t="shared" si="21"/>
        <v>7</v>
      </c>
      <c r="B16" s="49" t="s">
        <v>37</v>
      </c>
      <c r="C16" s="56">
        <v>86</v>
      </c>
      <c r="D16" s="56">
        <v>100</v>
      </c>
      <c r="E16" s="56">
        <v>100</v>
      </c>
      <c r="F16" s="56">
        <v>100</v>
      </c>
      <c r="G16" s="56">
        <v>100</v>
      </c>
      <c r="H16" s="56">
        <v>97</v>
      </c>
      <c r="I16" s="56">
        <v>100</v>
      </c>
      <c r="J16" s="56">
        <v>100</v>
      </c>
      <c r="K16" s="56"/>
      <c r="L16" s="49"/>
      <c r="M16" s="49"/>
      <c r="N16" s="49"/>
      <c r="O16" s="49"/>
      <c r="P16" s="37"/>
      <c r="Q16" s="37"/>
      <c r="R16" s="37"/>
      <c r="S16" s="37"/>
      <c r="T16" s="37"/>
      <c r="U16" s="37"/>
      <c r="V16" s="37"/>
      <c r="W16" s="37"/>
      <c r="X16" s="37"/>
      <c r="Y16" s="38"/>
      <c r="Z16" s="38"/>
      <c r="AA16" s="38"/>
      <c r="AB16" s="38"/>
      <c r="AC16" s="9">
        <f t="shared" si="18"/>
        <v>783</v>
      </c>
      <c r="AD16" s="4">
        <f t="shared" si="19"/>
        <v>0.97875000000000001</v>
      </c>
      <c r="AE16" s="11">
        <f t="shared" si="20"/>
        <v>5</v>
      </c>
    </row>
    <row r="17" spans="1:31" s="1" customFormat="1" ht="15" customHeight="1">
      <c r="A17" s="5">
        <f t="shared" si="21"/>
        <v>8</v>
      </c>
      <c r="B17" s="49" t="s">
        <v>38</v>
      </c>
      <c r="C17" s="56">
        <v>79</v>
      </c>
      <c r="D17" s="56">
        <v>100</v>
      </c>
      <c r="E17" s="56">
        <v>100</v>
      </c>
      <c r="F17" s="56">
        <v>100</v>
      </c>
      <c r="G17" s="56">
        <v>100</v>
      </c>
      <c r="H17" s="56">
        <v>93</v>
      </c>
      <c r="I17" s="56">
        <v>100</v>
      </c>
      <c r="J17" s="56">
        <v>100</v>
      </c>
      <c r="K17" s="56"/>
      <c r="L17" s="49"/>
      <c r="M17" s="49"/>
      <c r="N17" s="49"/>
      <c r="O17" s="49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9">
        <f t="shared" si="18"/>
        <v>772</v>
      </c>
      <c r="AD17" s="4">
        <f t="shared" si="19"/>
        <v>0.96499999999999997</v>
      </c>
      <c r="AE17" s="11">
        <f t="shared" si="20"/>
        <v>5</v>
      </c>
    </row>
    <row r="18" spans="1:31" s="1" customFormat="1" ht="15" customHeight="1">
      <c r="A18" s="5">
        <f t="shared" si="21"/>
        <v>9</v>
      </c>
      <c r="B18" s="49" t="s">
        <v>39</v>
      </c>
      <c r="C18" s="56">
        <v>86</v>
      </c>
      <c r="D18" s="56">
        <v>100</v>
      </c>
      <c r="E18" s="56">
        <v>100</v>
      </c>
      <c r="F18" s="56">
        <v>60</v>
      </c>
      <c r="G18" s="56">
        <v>100</v>
      </c>
      <c r="H18" s="56">
        <v>97</v>
      </c>
      <c r="I18" s="56">
        <v>100</v>
      </c>
      <c r="J18" s="56">
        <v>100</v>
      </c>
      <c r="K18" s="56"/>
      <c r="L18" s="49"/>
      <c r="M18" s="49"/>
      <c r="N18" s="49"/>
      <c r="O18" s="49"/>
      <c r="P18" s="37"/>
      <c r="Q18" s="37"/>
      <c r="R18" s="37"/>
      <c r="S18" s="37"/>
      <c r="T18" s="37"/>
      <c r="U18" s="37"/>
      <c r="V18" s="37"/>
      <c r="W18" s="37"/>
      <c r="X18" s="37"/>
      <c r="Y18" s="38"/>
      <c r="Z18" s="38"/>
      <c r="AA18" s="38"/>
      <c r="AB18" s="38"/>
      <c r="AC18" s="9">
        <f t="shared" si="18"/>
        <v>743</v>
      </c>
      <c r="AD18" s="4">
        <f t="shared" si="19"/>
        <v>0.92874999999999996</v>
      </c>
      <c r="AE18" s="11">
        <f t="shared" si="20"/>
        <v>5</v>
      </c>
    </row>
    <row r="19" spans="1:31" s="1" customFormat="1" ht="15" customHeight="1">
      <c r="A19" s="5">
        <f t="shared" si="21"/>
        <v>10</v>
      </c>
      <c r="B19" s="49" t="s">
        <v>40</v>
      </c>
      <c r="C19" s="56">
        <v>86</v>
      </c>
      <c r="D19" s="56">
        <v>100</v>
      </c>
      <c r="E19" s="56">
        <v>88</v>
      </c>
      <c r="F19" s="56">
        <v>90</v>
      </c>
      <c r="G19" s="56">
        <v>94</v>
      </c>
      <c r="H19" s="56">
        <v>95</v>
      </c>
      <c r="I19" s="56">
        <v>93</v>
      </c>
      <c r="J19" s="56">
        <v>60</v>
      </c>
      <c r="K19" s="56"/>
      <c r="L19" s="49"/>
      <c r="M19" s="49"/>
      <c r="N19" s="49"/>
      <c r="O19" s="49"/>
      <c r="P19" s="37"/>
      <c r="Q19" s="37"/>
      <c r="R19" s="37"/>
      <c r="S19" s="37"/>
      <c r="T19" s="37"/>
      <c r="U19" s="37"/>
      <c r="V19" s="37"/>
      <c r="W19" s="37"/>
      <c r="X19" s="37"/>
      <c r="Y19" s="38"/>
      <c r="Z19" s="38"/>
      <c r="AA19" s="38"/>
      <c r="AB19" s="38"/>
      <c r="AC19" s="9">
        <f t="shared" si="18"/>
        <v>706</v>
      </c>
      <c r="AD19" s="4">
        <f t="shared" si="19"/>
        <v>0.88249999999999995</v>
      </c>
      <c r="AE19" s="11">
        <f t="shared" si="20"/>
        <v>4</v>
      </c>
    </row>
    <row r="20" spans="1:31" s="1" customFormat="1" ht="15" customHeight="1">
      <c r="A20" s="5">
        <f t="shared" si="21"/>
        <v>11</v>
      </c>
      <c r="B20" s="49" t="s">
        <v>41</v>
      </c>
      <c r="C20" s="56">
        <v>86</v>
      </c>
      <c r="D20" s="56">
        <v>100</v>
      </c>
      <c r="E20" s="56">
        <v>100</v>
      </c>
      <c r="F20" s="56">
        <v>100</v>
      </c>
      <c r="G20" s="56">
        <v>100</v>
      </c>
      <c r="H20" s="56">
        <v>86</v>
      </c>
      <c r="I20" s="56">
        <v>100</v>
      </c>
      <c r="J20" s="56">
        <v>100</v>
      </c>
      <c r="K20" s="56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13"/>
      <c r="X20" s="13"/>
      <c r="Y20" s="13"/>
      <c r="Z20" s="13"/>
      <c r="AA20" s="13"/>
      <c r="AB20" s="13"/>
      <c r="AC20" s="9">
        <f t="shared" si="18"/>
        <v>772</v>
      </c>
      <c r="AD20" s="4">
        <f t="shared" si="19"/>
        <v>0.96499999999999997</v>
      </c>
      <c r="AE20" s="11">
        <f t="shared" si="20"/>
        <v>5</v>
      </c>
    </row>
    <row r="21" spans="1:31" s="1" customFormat="1" ht="15" customHeight="1">
      <c r="A21" s="5">
        <f t="shared" si="21"/>
        <v>12</v>
      </c>
      <c r="B21" s="49" t="s">
        <v>42</v>
      </c>
      <c r="C21" s="56">
        <v>79</v>
      </c>
      <c r="D21" s="56">
        <v>100</v>
      </c>
      <c r="E21" s="56">
        <v>100</v>
      </c>
      <c r="F21" s="56">
        <v>100</v>
      </c>
      <c r="G21" s="56">
        <v>100</v>
      </c>
      <c r="H21" s="56">
        <v>97</v>
      </c>
      <c r="I21" s="56">
        <v>100</v>
      </c>
      <c r="J21" s="56">
        <v>60</v>
      </c>
      <c r="K21" s="56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13"/>
      <c r="X21" s="13"/>
      <c r="Y21" s="13"/>
      <c r="Z21" s="13"/>
      <c r="AA21" s="13"/>
      <c r="AB21" s="13"/>
      <c r="AC21" s="9">
        <f t="shared" si="18"/>
        <v>736</v>
      </c>
      <c r="AD21" s="4">
        <f t="shared" si="19"/>
        <v>0.92</v>
      </c>
      <c r="AE21" s="11">
        <f t="shared" si="20"/>
        <v>5</v>
      </c>
    </row>
    <row r="22" spans="1:31" s="1" customFormat="1" ht="15" customHeight="1">
      <c r="A22" s="5">
        <f t="shared" si="21"/>
        <v>13</v>
      </c>
      <c r="B22" s="49" t="s">
        <v>43</v>
      </c>
      <c r="C22" s="56">
        <v>100</v>
      </c>
      <c r="D22" s="56">
        <v>33</v>
      </c>
      <c r="E22" s="56">
        <v>100</v>
      </c>
      <c r="F22" s="56">
        <v>80</v>
      </c>
      <c r="G22" s="56">
        <v>100</v>
      </c>
      <c r="H22" s="56">
        <v>100</v>
      </c>
      <c r="I22" s="56">
        <v>100</v>
      </c>
      <c r="J22" s="56">
        <v>100</v>
      </c>
      <c r="K22" s="56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13"/>
      <c r="X22" s="13"/>
      <c r="Y22" s="13"/>
      <c r="Z22" s="13"/>
      <c r="AA22" s="13"/>
      <c r="AB22" s="13"/>
      <c r="AC22" s="9">
        <f t="shared" si="18"/>
        <v>713</v>
      </c>
      <c r="AD22" s="4">
        <f t="shared" si="19"/>
        <v>0.89124999999999999</v>
      </c>
      <c r="AE22" s="11">
        <f t="shared" si="20"/>
        <v>4</v>
      </c>
    </row>
    <row r="23" spans="1:31" s="1" customFormat="1" ht="15" customHeight="1">
      <c r="A23" s="5">
        <f t="shared" si="21"/>
        <v>14</v>
      </c>
      <c r="B23" s="49" t="s">
        <v>44</v>
      </c>
      <c r="C23" s="56">
        <v>100</v>
      </c>
      <c r="D23" s="56">
        <v>33</v>
      </c>
      <c r="E23" s="56">
        <v>100</v>
      </c>
      <c r="F23" s="56">
        <v>80</v>
      </c>
      <c r="G23" s="56">
        <v>100</v>
      </c>
      <c r="H23" s="56">
        <v>100</v>
      </c>
      <c r="I23" s="56">
        <v>100</v>
      </c>
      <c r="J23" s="56">
        <v>100</v>
      </c>
      <c r="K23" s="56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13"/>
      <c r="X23" s="13"/>
      <c r="Y23" s="13"/>
      <c r="Z23" s="13"/>
      <c r="AA23" s="13"/>
      <c r="AB23" s="13"/>
      <c r="AC23" s="9">
        <f t="shared" si="18"/>
        <v>713</v>
      </c>
      <c r="AD23" s="4">
        <f t="shared" si="19"/>
        <v>0.89124999999999999</v>
      </c>
      <c r="AE23" s="11">
        <f t="shared" si="20"/>
        <v>4</v>
      </c>
    </row>
    <row r="24" spans="1:31" s="1" customFormat="1" ht="15" customHeight="1">
      <c r="A24" s="5">
        <f t="shared" si="21"/>
        <v>15</v>
      </c>
      <c r="B24" s="49" t="s">
        <v>45</v>
      </c>
      <c r="C24" s="56">
        <v>86</v>
      </c>
      <c r="D24" s="56">
        <v>100</v>
      </c>
      <c r="E24" s="56">
        <v>100</v>
      </c>
      <c r="F24" s="56">
        <v>60</v>
      </c>
      <c r="G24" s="56">
        <v>100</v>
      </c>
      <c r="H24" s="56">
        <v>97</v>
      </c>
      <c r="I24" s="56">
        <v>100</v>
      </c>
      <c r="J24" s="56">
        <v>100</v>
      </c>
      <c r="K24" s="56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9"/>
      <c r="X24" s="9"/>
      <c r="Y24" s="9"/>
      <c r="Z24" s="9"/>
      <c r="AA24" s="9"/>
      <c r="AB24" s="9"/>
      <c r="AC24" s="9">
        <f t="shared" si="18"/>
        <v>743</v>
      </c>
      <c r="AD24" s="4">
        <f t="shared" si="19"/>
        <v>0.92874999999999996</v>
      </c>
      <c r="AE24" s="11">
        <f t="shared" si="20"/>
        <v>5</v>
      </c>
    </row>
    <row r="25" spans="1:31" s="1" customFormat="1" ht="15" customHeight="1">
      <c r="A25" s="5">
        <f t="shared" si="21"/>
        <v>16</v>
      </c>
      <c r="B25" s="49" t="s">
        <v>46</v>
      </c>
      <c r="C25" s="56">
        <v>71</v>
      </c>
      <c r="D25" s="56">
        <v>100</v>
      </c>
      <c r="E25" s="56">
        <v>75</v>
      </c>
      <c r="F25" s="56">
        <v>60</v>
      </c>
      <c r="G25" s="56">
        <v>100</v>
      </c>
      <c r="H25" s="56">
        <v>84</v>
      </c>
      <c r="I25" s="56">
        <v>67</v>
      </c>
      <c r="J25" s="56">
        <v>40</v>
      </c>
      <c r="K25" s="56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9"/>
      <c r="X25" s="9"/>
      <c r="Y25" s="9"/>
      <c r="Z25" s="9"/>
      <c r="AA25" s="9"/>
      <c r="AB25" s="9"/>
      <c r="AC25" s="9">
        <f t="shared" si="18"/>
        <v>597</v>
      </c>
      <c r="AD25" s="4">
        <f t="shared" si="19"/>
        <v>0.74624999999999997</v>
      </c>
      <c r="AE25" s="11">
        <f t="shared" si="20"/>
        <v>4</v>
      </c>
    </row>
    <row r="26" spans="1:31" s="1" customFormat="1" ht="15" customHeight="1">
      <c r="A26" s="5">
        <f t="shared" si="21"/>
        <v>17</v>
      </c>
      <c r="B26" s="59" t="s">
        <v>55</v>
      </c>
      <c r="C26" s="56">
        <v>86</v>
      </c>
      <c r="D26" s="56">
        <v>100</v>
      </c>
      <c r="E26" s="56">
        <v>100</v>
      </c>
      <c r="F26" s="56">
        <v>100</v>
      </c>
      <c r="G26" s="56">
        <v>100</v>
      </c>
      <c r="H26" s="56">
        <v>97</v>
      </c>
      <c r="I26" s="56">
        <v>100</v>
      </c>
      <c r="J26" s="56">
        <v>100</v>
      </c>
      <c r="K26" s="56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9"/>
      <c r="X26" s="9"/>
      <c r="Y26" s="9"/>
      <c r="Z26" s="9"/>
      <c r="AA26" s="9"/>
      <c r="AB26" s="9"/>
      <c r="AC26" s="9">
        <f t="shared" si="18"/>
        <v>783</v>
      </c>
      <c r="AD26" s="4">
        <f t="shared" si="19"/>
        <v>0.97875000000000001</v>
      </c>
      <c r="AE26" s="11">
        <f t="shared" si="20"/>
        <v>5</v>
      </c>
    </row>
    <row r="27" spans="1:31" s="1" customFormat="1" ht="15" customHeight="1">
      <c r="A27" s="5">
        <f t="shared" si="21"/>
        <v>18</v>
      </c>
      <c r="B27" s="49" t="s">
        <v>47</v>
      </c>
      <c r="C27" s="56">
        <v>86</v>
      </c>
      <c r="D27" s="56">
        <v>100</v>
      </c>
      <c r="E27" s="56">
        <v>100</v>
      </c>
      <c r="F27" s="56">
        <v>100</v>
      </c>
      <c r="G27" s="56">
        <v>88</v>
      </c>
      <c r="H27" s="56">
        <v>97</v>
      </c>
      <c r="I27" s="56">
        <v>100</v>
      </c>
      <c r="J27" s="56">
        <v>100</v>
      </c>
      <c r="K27" s="56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9"/>
      <c r="X27" s="9"/>
      <c r="Y27" s="9"/>
      <c r="Z27" s="9"/>
      <c r="AA27" s="9"/>
      <c r="AB27" s="9"/>
      <c r="AC27" s="9">
        <f t="shared" si="18"/>
        <v>771</v>
      </c>
      <c r="AD27" s="4">
        <f t="shared" si="19"/>
        <v>0.96375</v>
      </c>
      <c r="AE27" s="11">
        <f t="shared" si="20"/>
        <v>5</v>
      </c>
    </row>
    <row r="28" spans="1:31" s="1" customFormat="1" ht="15" customHeight="1">
      <c r="A28" s="5">
        <f t="shared" si="21"/>
        <v>19</v>
      </c>
      <c r="B28" s="49" t="s">
        <v>48</v>
      </c>
      <c r="C28" s="56">
        <v>86</v>
      </c>
      <c r="D28" s="56">
        <v>100</v>
      </c>
      <c r="E28" s="56">
        <v>100</v>
      </c>
      <c r="F28" s="56">
        <v>60</v>
      </c>
      <c r="G28" s="56">
        <v>100</v>
      </c>
      <c r="H28" s="56">
        <v>100</v>
      </c>
      <c r="I28" s="56">
        <v>100</v>
      </c>
      <c r="J28" s="56">
        <v>97</v>
      </c>
      <c r="K28" s="56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4"/>
      <c r="X28" s="54"/>
      <c r="Y28" s="54"/>
      <c r="Z28" s="54"/>
      <c r="AA28" s="54"/>
      <c r="AB28" s="54"/>
      <c r="AC28" s="54">
        <f t="shared" si="18"/>
        <v>743</v>
      </c>
      <c r="AD28" s="55">
        <f t="shared" si="19"/>
        <v>0.92874999999999996</v>
      </c>
      <c r="AE28" s="56">
        <f t="shared" si="20"/>
        <v>5</v>
      </c>
    </row>
    <row r="29" spans="1:31" s="1" customFormat="1" ht="15" customHeight="1">
      <c r="A29" s="5">
        <f t="shared" si="21"/>
        <v>20</v>
      </c>
      <c r="B29" s="49" t="s">
        <v>49</v>
      </c>
      <c r="C29" s="56">
        <v>86</v>
      </c>
      <c r="D29" s="56">
        <v>100</v>
      </c>
      <c r="E29" s="56">
        <v>100</v>
      </c>
      <c r="F29" s="56">
        <v>80</v>
      </c>
      <c r="G29" s="56">
        <v>100</v>
      </c>
      <c r="H29" s="56">
        <v>97</v>
      </c>
      <c r="I29" s="56">
        <v>100</v>
      </c>
      <c r="J29" s="56">
        <v>40</v>
      </c>
      <c r="K29" s="56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9"/>
      <c r="X29" s="9"/>
      <c r="Y29" s="9"/>
      <c r="Z29" s="9"/>
      <c r="AA29" s="9"/>
      <c r="AB29" s="9"/>
      <c r="AC29" s="9">
        <f t="shared" si="18"/>
        <v>703</v>
      </c>
      <c r="AD29" s="4">
        <f t="shared" si="19"/>
        <v>0.87875000000000003</v>
      </c>
      <c r="AE29" s="11">
        <f t="shared" si="20"/>
        <v>4</v>
      </c>
    </row>
    <row r="30" spans="1:31" s="1" customFormat="1" ht="15" customHeight="1">
      <c r="A30" s="5">
        <f t="shared" si="21"/>
        <v>21</v>
      </c>
      <c r="B30" s="16" t="s">
        <v>50</v>
      </c>
      <c r="C30" s="56">
        <v>86</v>
      </c>
      <c r="D30" s="56">
        <v>100</v>
      </c>
      <c r="E30" s="56">
        <v>100</v>
      </c>
      <c r="F30" s="56">
        <v>100</v>
      </c>
      <c r="G30" s="56">
        <v>100</v>
      </c>
      <c r="H30" s="56">
        <v>89</v>
      </c>
      <c r="I30" s="56">
        <v>100</v>
      </c>
      <c r="J30" s="56">
        <v>100</v>
      </c>
      <c r="K30" s="56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4"/>
      <c r="X30" s="54"/>
      <c r="Y30" s="54"/>
      <c r="Z30" s="54"/>
      <c r="AA30" s="54"/>
      <c r="AB30" s="54"/>
      <c r="AC30" s="9">
        <f t="shared" si="18"/>
        <v>775</v>
      </c>
      <c r="AD30" s="4">
        <f t="shared" si="19"/>
        <v>0.96875</v>
      </c>
      <c r="AE30" s="11">
        <f t="shared" si="20"/>
        <v>5</v>
      </c>
    </row>
    <row r="31" spans="1:31" s="1" customFormat="1" ht="15" customHeight="1">
      <c r="A31" s="5">
        <f t="shared" si="21"/>
        <v>22</v>
      </c>
      <c r="B31" s="49" t="s">
        <v>51</v>
      </c>
      <c r="C31" s="56">
        <v>86</v>
      </c>
      <c r="D31" s="56">
        <v>100</v>
      </c>
      <c r="E31" s="56">
        <v>100</v>
      </c>
      <c r="F31" s="56">
        <v>60</v>
      </c>
      <c r="G31" s="56">
        <v>100</v>
      </c>
      <c r="H31" s="56">
        <v>97</v>
      </c>
      <c r="I31" s="56">
        <v>100</v>
      </c>
      <c r="J31" s="56">
        <v>100</v>
      </c>
      <c r="K31" s="56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4"/>
      <c r="X31" s="54"/>
      <c r="Y31" s="54"/>
      <c r="Z31" s="54"/>
      <c r="AA31" s="54"/>
      <c r="AB31" s="54"/>
      <c r="AC31" s="9">
        <f t="shared" si="18"/>
        <v>743</v>
      </c>
      <c r="AD31" s="4">
        <f t="shared" si="19"/>
        <v>0.92874999999999996</v>
      </c>
      <c r="AE31" s="11">
        <f t="shared" si="20"/>
        <v>5</v>
      </c>
    </row>
    <row r="32" spans="1:31" ht="15" customHeight="1">
      <c r="A32" s="5">
        <f t="shared" si="21"/>
        <v>23</v>
      </c>
      <c r="B32" s="49" t="s">
        <v>52</v>
      </c>
      <c r="C32" s="56">
        <v>50</v>
      </c>
      <c r="D32" s="56">
        <v>100</v>
      </c>
      <c r="E32" s="56">
        <v>100</v>
      </c>
      <c r="F32" s="56">
        <v>80</v>
      </c>
      <c r="G32" s="56">
        <v>100</v>
      </c>
      <c r="H32" s="56">
        <v>97</v>
      </c>
      <c r="I32" s="56">
        <v>87</v>
      </c>
      <c r="J32" s="56">
        <v>60</v>
      </c>
      <c r="K32" s="5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4"/>
      <c r="X32" s="14"/>
      <c r="Y32" s="14"/>
      <c r="Z32" s="14"/>
      <c r="AA32" s="14"/>
      <c r="AB32" s="14"/>
      <c r="AC32" s="9">
        <f t="shared" si="18"/>
        <v>674</v>
      </c>
      <c r="AD32" s="4">
        <f t="shared" si="19"/>
        <v>0.84250000000000003</v>
      </c>
      <c r="AE32" s="11">
        <f t="shared" si="20"/>
        <v>4</v>
      </c>
    </row>
    <row r="33" spans="1:31" ht="15" customHeight="1">
      <c r="A33" s="5">
        <v>24</v>
      </c>
      <c r="B33" s="49" t="s">
        <v>54</v>
      </c>
      <c r="C33" s="56">
        <v>86</v>
      </c>
      <c r="D33" s="56">
        <v>100</v>
      </c>
      <c r="E33" s="56">
        <v>100</v>
      </c>
      <c r="F33" s="56">
        <v>70</v>
      </c>
      <c r="G33" s="56">
        <v>100</v>
      </c>
      <c r="H33" s="56">
        <v>97</v>
      </c>
      <c r="I33" s="56">
        <v>100</v>
      </c>
      <c r="J33" s="56">
        <v>100</v>
      </c>
      <c r="K33" s="5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54"/>
      <c r="X33" s="54"/>
      <c r="Y33" s="54"/>
      <c r="Z33" s="54"/>
      <c r="AA33" s="54"/>
      <c r="AB33" s="54"/>
      <c r="AC33" s="9">
        <f t="shared" si="18"/>
        <v>753</v>
      </c>
      <c r="AD33" s="4">
        <f t="shared" si="19"/>
        <v>0.94125000000000003</v>
      </c>
      <c r="AE33" s="11">
        <f t="shared" si="20"/>
        <v>5</v>
      </c>
    </row>
    <row r="34" spans="1:31" ht="15" customHeight="1">
      <c r="A34" s="5">
        <v>25</v>
      </c>
      <c r="B34" s="59" t="s">
        <v>53</v>
      </c>
      <c r="C34" s="56">
        <v>79</v>
      </c>
      <c r="D34" s="56">
        <v>100</v>
      </c>
      <c r="E34" s="56">
        <v>100</v>
      </c>
      <c r="F34" s="56">
        <v>100</v>
      </c>
      <c r="G34" s="56">
        <v>94</v>
      </c>
      <c r="H34" s="56">
        <v>97</v>
      </c>
      <c r="I34" s="56">
        <v>100</v>
      </c>
      <c r="J34" s="56">
        <v>100</v>
      </c>
      <c r="K34" s="5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54"/>
      <c r="X34" s="54"/>
      <c r="Y34" s="54"/>
      <c r="Z34" s="54"/>
      <c r="AA34" s="54"/>
      <c r="AB34" s="54"/>
      <c r="AC34" s="9">
        <f t="shared" si="18"/>
        <v>770</v>
      </c>
      <c r="AD34" s="4">
        <f t="shared" si="19"/>
        <v>0.96250000000000002</v>
      </c>
      <c r="AE34" s="11">
        <f t="shared" si="20"/>
        <v>5</v>
      </c>
    </row>
    <row r="35" spans="1:31" ht="15" customHeight="1">
      <c r="A35" s="81" t="s">
        <v>3</v>
      </c>
      <c r="B35" s="82"/>
      <c r="C35" s="17">
        <f>SUM(C10:C34)</f>
        <v>2063</v>
      </c>
      <c r="D35" s="17">
        <f t="shared" ref="D35:J35" si="22">SUM(D10:D34)</f>
        <v>2366</v>
      </c>
      <c r="E35" s="17">
        <f t="shared" si="22"/>
        <v>2463</v>
      </c>
      <c r="F35" s="17">
        <f t="shared" si="22"/>
        <v>2120</v>
      </c>
      <c r="G35" s="17">
        <f t="shared" si="22"/>
        <v>2447</v>
      </c>
      <c r="H35" s="17">
        <f t="shared" si="22"/>
        <v>2392</v>
      </c>
      <c r="I35" s="17">
        <f t="shared" si="22"/>
        <v>2434</v>
      </c>
      <c r="J35" s="17">
        <f t="shared" si="22"/>
        <v>2177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41">
        <f>AVERAGE(AC10:AC32)</f>
        <v>736.47826086956525</v>
      </c>
      <c r="AD35" s="42">
        <f>AVERAGE(AD10:AD32)</f>
        <v>0.92059782608695639</v>
      </c>
      <c r="AE35" s="43">
        <f>AVERAGE(AE10:AE32)</f>
        <v>4.6521739130434785</v>
      </c>
    </row>
    <row r="36" spans="1:31" ht="16.5" thickBot="1">
      <c r="A36" s="83" t="s">
        <v>8</v>
      </c>
      <c r="B36" s="84"/>
      <c r="C36" s="39">
        <f t="shared" ref="C36:J36" si="23">C35/($W$5*C9)</f>
        <v>0.82520000000000004</v>
      </c>
      <c r="D36" s="39">
        <f t="shared" si="23"/>
        <v>0.94640000000000002</v>
      </c>
      <c r="E36" s="39">
        <f t="shared" si="23"/>
        <v>0.98519999999999996</v>
      </c>
      <c r="F36" s="39">
        <f t="shared" si="23"/>
        <v>0.84799999999999998</v>
      </c>
      <c r="G36" s="39">
        <f t="shared" si="23"/>
        <v>0.9788</v>
      </c>
      <c r="H36" s="39">
        <f t="shared" si="23"/>
        <v>0.95679999999999998</v>
      </c>
      <c r="I36" s="39">
        <f t="shared" si="23"/>
        <v>0.97360000000000002</v>
      </c>
      <c r="J36" s="39">
        <f t="shared" si="23"/>
        <v>0.87080000000000002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7"/>
      <c r="AE36" s="8"/>
    </row>
    <row r="37" spans="1:31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21.75" customHeight="1">
      <c r="A38" s="85" t="s">
        <v>14</v>
      </c>
      <c r="B38" s="86"/>
      <c r="C38" s="21">
        <v>24</v>
      </c>
      <c r="D38" s="85" t="s">
        <v>15</v>
      </c>
      <c r="E38" s="86"/>
      <c r="F38" s="86"/>
      <c r="G38" s="86"/>
      <c r="H38" s="21">
        <v>24</v>
      </c>
      <c r="I38" s="25"/>
      <c r="J38" s="25"/>
      <c r="K38" s="85"/>
      <c r="L38" s="86"/>
      <c r="M38" s="86"/>
      <c r="N38" s="86"/>
      <c r="O38" s="86"/>
      <c r="P38" s="86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6"/>
      <c r="AD38" s="6"/>
      <c r="AE38" s="6"/>
    </row>
    <row r="39" spans="1:31" ht="30" customHeight="1">
      <c r="A39" s="25" t="s">
        <v>16</v>
      </c>
      <c r="B39" s="26"/>
      <c r="C39" s="21"/>
      <c r="D39" s="25"/>
      <c r="E39" s="26">
        <f>COUNTIF(AD10:AD32,"&gt;=50%")</f>
        <v>23</v>
      </c>
      <c r="F39" s="22" t="s">
        <v>22</v>
      </c>
      <c r="G39" s="87">
        <f>COUNTIF(AD10:AD32,"&gt;=50%")/W5</f>
        <v>0.92</v>
      </c>
      <c r="H39" s="87"/>
      <c r="I39" s="25"/>
      <c r="J39" s="25"/>
      <c r="K39" s="25"/>
      <c r="L39" s="32"/>
      <c r="M39" s="32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6"/>
      <c r="AD39" s="6"/>
      <c r="AE39" s="6"/>
    </row>
    <row r="40" spans="1:31" ht="15.75">
      <c r="A40" s="25" t="s">
        <v>17</v>
      </c>
      <c r="B40" s="25"/>
      <c r="C40" s="25"/>
      <c r="D40" s="25"/>
      <c r="E40" s="25">
        <f>COUNTIF(AD10:AD32,"&gt;=64%")</f>
        <v>23</v>
      </c>
      <c r="F40" s="23" t="s">
        <v>22</v>
      </c>
      <c r="G40" s="88">
        <f>COUNTIF(AD10:AD32,"&gt;=64%")/W5</f>
        <v>0.92</v>
      </c>
      <c r="H40" s="87"/>
      <c r="I40" s="25"/>
      <c r="J40" s="25"/>
      <c r="K40" s="25"/>
      <c r="L40" s="32"/>
      <c r="M40" s="32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12"/>
      <c r="AD40" s="12"/>
      <c r="AE40" s="12"/>
    </row>
    <row r="41" spans="1:31" ht="15.75">
      <c r="A41" s="6" t="s">
        <v>18</v>
      </c>
      <c r="B41" s="25"/>
      <c r="C41" s="25"/>
      <c r="D41" s="25"/>
      <c r="E41" s="25">
        <f>COUNTIF(AD10:AD32,"&gt;=75%")</f>
        <v>22</v>
      </c>
      <c r="F41" s="23" t="s">
        <v>22</v>
      </c>
      <c r="G41" s="88">
        <f>COUNTIF(AD10:AD32,"&gt;=75%")/W5</f>
        <v>0.88</v>
      </c>
      <c r="H41" s="87"/>
      <c r="I41" s="25"/>
      <c r="J41" s="25"/>
      <c r="K41" s="25"/>
      <c r="L41" s="32"/>
      <c r="M41" s="32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6"/>
      <c r="AD41" s="6"/>
      <c r="AE41" s="6"/>
    </row>
    <row r="42" spans="1:3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6"/>
      <c r="AD42" s="6"/>
      <c r="AE42" s="6"/>
    </row>
    <row r="43" spans="1:31" ht="15.75">
      <c r="A43" s="50"/>
      <c r="B43" s="51"/>
      <c r="C43" s="51"/>
      <c r="D43" s="51"/>
      <c r="E43" s="51"/>
      <c r="F43" s="51"/>
      <c r="G43" s="51"/>
      <c r="H43" s="25"/>
      <c r="I43" s="25"/>
      <c r="J43" s="25"/>
      <c r="K43" s="25"/>
      <c r="L43" s="32"/>
      <c r="M43" s="32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12"/>
      <c r="AD43" s="12"/>
      <c r="AE43" s="12"/>
    </row>
    <row r="44" spans="1:31" ht="15.7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2"/>
      <c r="Y44" s="10"/>
      <c r="Z44" s="10"/>
      <c r="AA44" s="10"/>
      <c r="AB44" s="15"/>
      <c r="AC44" s="24"/>
      <c r="AD44" s="24"/>
      <c r="AE44" s="6"/>
    </row>
    <row r="45" spans="1:31" ht="15.7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2"/>
      <c r="Y45" s="10"/>
      <c r="Z45" s="10"/>
      <c r="AA45" s="10"/>
      <c r="AB45" s="10"/>
      <c r="AC45" s="24"/>
      <c r="AD45" s="24"/>
      <c r="AE45" s="6"/>
    </row>
    <row r="46" spans="1:31" ht="15.7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2"/>
      <c r="Y46" s="10"/>
      <c r="Z46" s="10"/>
      <c r="AA46" s="10"/>
      <c r="AB46" s="10"/>
      <c r="AC46" s="24"/>
      <c r="AD46" s="24"/>
      <c r="AE46" s="6"/>
    </row>
    <row r="47" spans="1:31" ht="15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2"/>
      <c r="Y47" s="2"/>
      <c r="Z47" s="2"/>
      <c r="AA47" s="2"/>
      <c r="AB47" s="2"/>
    </row>
    <row r="48" spans="1:31" ht="15.7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2"/>
      <c r="Y48" s="2"/>
      <c r="Z48" s="2"/>
      <c r="AA48" s="2"/>
      <c r="AB48" s="2"/>
    </row>
    <row r="49" spans="1:28" ht="15.7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2"/>
      <c r="Y49" s="2"/>
      <c r="Z49" s="2"/>
      <c r="AA49" s="2"/>
      <c r="AB49" s="2"/>
    </row>
    <row r="50" spans="1:28" ht="15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27"/>
      <c r="Y50" s="27"/>
      <c r="Z50" s="27"/>
      <c r="AA50" s="27"/>
      <c r="AB50" s="27"/>
    </row>
  </sheetData>
  <mergeCells count="44">
    <mergeCell ref="A50:W50"/>
    <mergeCell ref="A45:W45"/>
    <mergeCell ref="A46:W46"/>
    <mergeCell ref="A47:W47"/>
    <mergeCell ref="A48:W48"/>
    <mergeCell ref="A49:W49"/>
    <mergeCell ref="A5:D5"/>
    <mergeCell ref="E4:F4"/>
    <mergeCell ref="E5:F5"/>
    <mergeCell ref="A3:D3"/>
    <mergeCell ref="E3:R3"/>
    <mergeCell ref="P4:R4"/>
    <mergeCell ref="M4:O4"/>
    <mergeCell ref="J4:L4"/>
    <mergeCell ref="G4:I4"/>
    <mergeCell ref="A35:B35"/>
    <mergeCell ref="A36:B36"/>
    <mergeCell ref="A38:B38"/>
    <mergeCell ref="D38:G38"/>
    <mergeCell ref="A44:W44"/>
    <mergeCell ref="G39:H39"/>
    <mergeCell ref="G40:H40"/>
    <mergeCell ref="G41:H41"/>
    <mergeCell ref="K38:P38"/>
    <mergeCell ref="AE7:AE8"/>
    <mergeCell ref="AD3:AD4"/>
    <mergeCell ref="AE3:AE4"/>
    <mergeCell ref="U5:V5"/>
    <mergeCell ref="W5:X5"/>
    <mergeCell ref="A6:B6"/>
    <mergeCell ref="A7:A8"/>
    <mergeCell ref="B7:B8"/>
    <mergeCell ref="AC7:AC8"/>
    <mergeCell ref="AD7:AD8"/>
    <mergeCell ref="A1:AE1"/>
    <mergeCell ref="A2:AE2"/>
    <mergeCell ref="U3:V4"/>
    <mergeCell ref="W3:X4"/>
    <mergeCell ref="Y3:Y4"/>
    <mergeCell ref="Z3:Z4"/>
    <mergeCell ref="AA3:AA4"/>
    <mergeCell ref="AB3:AB4"/>
    <mergeCell ref="AC3:AC4"/>
    <mergeCell ref="A4:D4"/>
  </mergeCells>
  <pageMargins left="1" right="1" top="1" bottom="1" header="0.5" footer="0.5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9А</vt:lpstr>
      <vt:lpstr>Лист2</vt:lpstr>
      <vt:lpstr>'9А'!Область_печати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ATARI</cp:lastModifiedBy>
  <cp:lastPrinted>2018-05-28T05:21:55Z</cp:lastPrinted>
  <dcterms:created xsi:type="dcterms:W3CDTF">2012-09-06T14:18:27Z</dcterms:created>
  <dcterms:modified xsi:type="dcterms:W3CDTF">2020-05-24T08:05:33Z</dcterms:modified>
</cp:coreProperties>
</file>