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анализ" sheetId="26" r:id="rId1"/>
  </sheets>
  <definedNames>
    <definedName name="_xlnm._FilterDatabase" localSheetId="0" hidden="1">анализ!$AD$7:$AD$34</definedName>
    <definedName name="_xlnm.Print_Area" localSheetId="0">анализ!$A$1:$AE$33</definedName>
  </definedNames>
  <calcPr calcId="124519"/>
</workbook>
</file>

<file path=xl/calcChain.xml><?xml version="1.0" encoding="utf-8"?>
<calcChain xmlns="http://schemas.openxmlformats.org/spreadsheetml/2006/main">
  <c r="H35" i="26"/>
  <c r="AC11" l="1"/>
  <c r="AE11" s="1"/>
  <c r="AC12"/>
  <c r="AE12" s="1"/>
  <c r="AC13"/>
  <c r="AE13" s="1"/>
  <c r="AC14"/>
  <c r="AE14" s="1"/>
  <c r="AC15"/>
  <c r="AE15" s="1"/>
  <c r="AC16"/>
  <c r="AE16" s="1"/>
  <c r="AC17"/>
  <c r="AE17" s="1"/>
  <c r="AC18"/>
  <c r="AE18" s="1"/>
  <c r="AC19"/>
  <c r="AE19" s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8"/>
  <c r="AE28" s="1"/>
  <c r="AC29"/>
  <c r="AE29" s="1"/>
  <c r="AC30"/>
  <c r="AE30" s="1"/>
  <c r="AC31"/>
  <c r="AE31" s="1"/>
  <c r="AD29" l="1"/>
  <c r="AD25"/>
  <c r="AD13"/>
  <c r="AD30"/>
  <c r="AD18"/>
  <c r="AD14"/>
  <c r="AC9"/>
  <c r="C6" s="1"/>
  <c r="AD21" s="1"/>
  <c r="AD31" l="1"/>
  <c r="AD12"/>
  <c r="AD16"/>
  <c r="AD20"/>
  <c r="AD24"/>
  <c r="AD28"/>
  <c r="AD15"/>
  <c r="AD19"/>
  <c r="AD23"/>
  <c r="AD11"/>
  <c r="AD27"/>
  <c r="AD26"/>
  <c r="AD22"/>
  <c r="AD17"/>
  <c r="L32"/>
  <c r="L33" s="1"/>
  <c r="M32"/>
  <c r="M33" s="1"/>
  <c r="C35" l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32"/>
  <c r="C33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C10"/>
  <c r="AE10" s="1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32" l="1"/>
  <c r="AD10"/>
  <c r="AB5" l="1"/>
  <c r="AD33"/>
  <c r="G38"/>
  <c r="E38"/>
  <c r="G36"/>
  <c r="G37"/>
  <c r="E37"/>
  <c r="E36"/>
  <c r="AD32"/>
  <c r="Y5" l="1"/>
  <c r="AE32"/>
  <c r="Z5"/>
  <c r="AA5"/>
  <c r="AE5" l="1"/>
  <c r="AD5"/>
  <c r="AC5"/>
</calcChain>
</file>

<file path=xl/sharedStrings.xml><?xml version="1.0" encoding="utf-8"?>
<sst xmlns="http://schemas.openxmlformats.org/spreadsheetml/2006/main" count="87" uniqueCount="60">
  <si>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</si>
  <si>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</si>
  <si>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</si>
  <si>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</si>
  <si>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</si>
  <si>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</si>
  <si>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</si>
  <si>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</si>
  <si>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</si>
  <si>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</si>
  <si>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</si>
  <si>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</si>
  <si>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</si>
  <si>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</si>
  <si>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</si>
  <si>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</si>
  <si>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</si>
  <si>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</si>
  <si>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</si>
  <si>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</si>
  <si>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</si>
  <si>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</si>
  <si>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</si>
  <si>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</si>
  <si>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</si>
  <si>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</si>
  <si>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</si>
  <si>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</si>
  <si>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</si>
  <si>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</si>
  <si>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Рустам Большаков</t>
  </si>
  <si>
    <t>Амалия Гадельшина</t>
  </si>
  <si>
    <t>Камилла Гирфанова</t>
  </si>
  <si>
    <t>Татьяна Гультяева</t>
  </si>
  <si>
    <t>Альбина Есенеева</t>
  </si>
  <si>
    <t>Валентина Иванова</t>
  </si>
  <si>
    <t>Сергей Кан</t>
  </si>
  <si>
    <t>Виктория Каткова</t>
  </si>
  <si>
    <t>Анастасия Красюк</t>
  </si>
  <si>
    <t>Евгения Ларионова</t>
  </si>
  <si>
    <t>Гюлгез Мамедрзаева</t>
  </si>
  <si>
    <t>Варвара Моисеева</t>
  </si>
  <si>
    <t>Полина Первухина</t>
  </si>
  <si>
    <t>Евгения Пикуза</t>
  </si>
  <si>
    <t>Владислав Политов</t>
  </si>
  <si>
    <t>Кристина Пролубникова</t>
  </si>
  <si>
    <t>Сергей Савьюк</t>
  </si>
  <si>
    <t>Данил Симкин</t>
  </si>
  <si>
    <t>Карина Таран</t>
  </si>
  <si>
    <t>Ксения Тристан</t>
  </si>
  <si>
    <t>Софья Хайдарова</t>
  </si>
  <si>
    <t>Александр Черненко</t>
  </si>
  <si>
    <r>
      <t xml:space="preserve">итоговой  контрольной работы по </t>
    </r>
    <r>
      <rPr>
        <b/>
        <sz val="12"/>
        <color rgb="FFFF0000"/>
        <rFont val="Times New Roman"/>
        <family val="1"/>
        <charset val="204"/>
      </rPr>
      <t>литературе 11Б</t>
    </r>
  </si>
  <si>
    <t>Учитель Хлопова Елена Георгиевна</t>
  </si>
  <si>
    <r>
      <rPr>
        <sz val="12"/>
        <rFont val="Times New Roman"/>
        <family val="1"/>
        <charset val="204"/>
      </rPr>
      <t>Квалификационная категория</t>
    </r>
    <r>
      <rPr>
        <sz val="12"/>
        <color rgb="FFFF0000"/>
        <rFont val="Times New Roman"/>
        <family val="1"/>
        <charset val="204"/>
      </rPr>
      <t xml:space="preserve"> первая</t>
    </r>
  </si>
  <si>
    <t>Знание теории литературы</t>
  </si>
  <si>
    <t>Знание героев изученных произведений</t>
  </si>
  <si>
    <t>Знание авторов изученных произведений</t>
  </si>
  <si>
    <t>Знание фактов жизни и творчества авторов</t>
  </si>
  <si>
    <t xml:space="preserve">Знание теории литературы 1 - 59% 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</si>
</sst>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7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horizontal="left" vertical="center"/>
    </xf>
    <xf numFmtId="0" fontId="25" fillId="0" borderId="0">
      <alignment horizontal="left" vertical="center"/>
    </xf>
  </cellStyleXfs>
  <cellXfs count="97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7" fillId="0" borderId="22" xfId="43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center" vertical="top" wrapText="1"/>
    </xf>
    <xf numFmtId="9" fontId="31" fillId="0" borderId="3" xfId="0" applyNumberFormat="1" applyFont="1" applyFill="1" applyBorder="1" applyAlignment="1">
      <alignment horizontal="left" vertical="center" wrapText="1"/>
    </xf>
    <xf numFmtId="9" fontId="4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left" vertical="center"/>
    </xf>
    <xf numFmtId="9" fontId="3" fillId="0" borderId="22" xfId="0" applyNumberFormat="1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left" vertical="center"/>
    </xf>
    <xf numFmtId="9" fontId="2" fillId="0" borderId="3" xfId="0" applyNumberFormat="1" applyFont="1" applyBorder="1"/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2" xfId="0" applyFont="1" applyBorder="1"/>
    <xf numFmtId="0" fontId="20" fillId="34" borderId="22" xfId="0" applyNumberFormat="1" applyFont="1" applyFill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34" borderId="27" xfId="0" applyNumberFormat="1" applyFont="1" applyFill="1" applyBorder="1" applyAlignment="1">
      <alignment horizontal="center" vertical="center"/>
    </xf>
    <xf numFmtId="0" fontId="20" fillId="34" borderId="26" xfId="0" applyNumberFormat="1" applyFont="1" applyFill="1" applyBorder="1" applyAlignment="1">
      <alignment horizontal="center" vertical="center"/>
    </xf>
    <xf numFmtId="0" fontId="33" fillId="0" borderId="30" xfId="0" applyFont="1" applyBorder="1" applyAlignment="1">
      <alignment horizontal="right" textRotation="90" wrapText="1"/>
    </xf>
    <xf numFmtId="0" fontId="33" fillId="0" borderId="31" xfId="0" applyFont="1" applyBorder="1" applyAlignment="1">
      <alignment horizontal="right" textRotation="90" wrapText="1"/>
    </xf>
    <xf numFmtId="0" fontId="2" fillId="0" borderId="22" xfId="0" applyFont="1" applyFill="1" applyBorder="1" applyAlignment="1">
      <alignment horizontal="right" textRotation="90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9"/>
  <sheetViews>
    <sheetView tabSelected="1" zoomScale="69" zoomScaleNormal="69" workbookViewId="0">
      <selection activeCell="L42" sqref="L42"/>
    </sheetView>
  </sheetViews>
  <sheetFormatPr defaultColWidth="9.42578125" defaultRowHeight="15"/>
  <cols>
    <col min="1" max="1" width="4.42578125" customWidth="1"/>
    <col min="2" max="2" width="24.7109375" customWidth="1"/>
    <col min="3" max="25" width="7.140625" customWidth="1"/>
    <col min="26" max="26" width="5.28515625" customWidth="1"/>
    <col min="27" max="28" width="5.42578125" customWidth="1"/>
    <col min="29" max="29" width="8.7109375" customWidth="1"/>
    <col min="30" max="30" width="11" customWidth="1"/>
    <col min="31" max="31" width="9.140625" customWidth="1"/>
  </cols>
  <sheetData>
    <row r="1" spans="1:36" s="3" customFormat="1" ht="16.899999999999999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6" ht="31.5" customHeight="1">
      <c r="A2" s="82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6" ht="28.5" customHeight="1">
      <c r="A3" s="54" t="s">
        <v>53</v>
      </c>
      <c r="B3" s="49"/>
      <c r="C3" s="49"/>
      <c r="D3" s="49"/>
      <c r="E3" s="55" t="s">
        <v>23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39"/>
      <c r="T3" s="27"/>
      <c r="U3" s="71" t="s">
        <v>13</v>
      </c>
      <c r="V3" s="70"/>
      <c r="W3" s="84" t="s">
        <v>6</v>
      </c>
      <c r="X3" s="84"/>
      <c r="Y3" s="85">
        <v>5</v>
      </c>
      <c r="Z3" s="71">
        <v>4</v>
      </c>
      <c r="AA3" s="71">
        <v>3</v>
      </c>
      <c r="AB3" s="71">
        <v>2</v>
      </c>
      <c r="AC3" s="70" t="s">
        <v>12</v>
      </c>
      <c r="AD3" s="70" t="s">
        <v>11</v>
      </c>
      <c r="AE3" s="71" t="s">
        <v>7</v>
      </c>
    </row>
    <row r="4" spans="1:36" ht="21.75" customHeight="1">
      <c r="A4" s="87" t="s">
        <v>5</v>
      </c>
      <c r="B4" s="88"/>
      <c r="C4" s="88"/>
      <c r="D4" s="88"/>
      <c r="E4" s="50" t="s">
        <v>28</v>
      </c>
      <c r="F4" s="51"/>
      <c r="G4" s="59" t="s">
        <v>24</v>
      </c>
      <c r="H4" s="59"/>
      <c r="I4" s="60"/>
      <c r="J4" s="58" t="s">
        <v>25</v>
      </c>
      <c r="K4" s="59"/>
      <c r="L4" s="60"/>
      <c r="M4" s="58" t="s">
        <v>26</v>
      </c>
      <c r="N4" s="59"/>
      <c r="O4" s="60"/>
      <c r="P4" s="58" t="s">
        <v>27</v>
      </c>
      <c r="Q4" s="59"/>
      <c r="R4" s="59"/>
      <c r="S4" s="40"/>
      <c r="T4" s="33"/>
      <c r="U4" s="70"/>
      <c r="V4" s="70"/>
      <c r="W4" s="84"/>
      <c r="X4" s="84"/>
      <c r="Y4" s="86"/>
      <c r="Z4" s="71"/>
      <c r="AA4" s="71"/>
      <c r="AB4" s="71"/>
      <c r="AC4" s="70"/>
      <c r="AD4" s="70"/>
      <c r="AE4" s="71"/>
    </row>
    <row r="5" spans="1:36" ht="36" customHeight="1">
      <c r="A5" s="48" t="s">
        <v>54</v>
      </c>
      <c r="B5" s="49"/>
      <c r="C5" s="49"/>
      <c r="D5" s="49"/>
      <c r="E5" s="52" t="s">
        <v>29</v>
      </c>
      <c r="F5" s="53"/>
      <c r="G5" s="90">
        <v>29</v>
      </c>
      <c r="H5" s="91" t="s">
        <v>22</v>
      </c>
      <c r="I5" s="92">
        <v>26</v>
      </c>
      <c r="J5" s="93">
        <v>25</v>
      </c>
      <c r="K5" s="91" t="s">
        <v>22</v>
      </c>
      <c r="L5" s="92">
        <v>19</v>
      </c>
      <c r="M5" s="93">
        <v>18</v>
      </c>
      <c r="N5" s="91" t="s">
        <v>22</v>
      </c>
      <c r="O5" s="92">
        <v>15</v>
      </c>
      <c r="P5" s="93">
        <v>14</v>
      </c>
      <c r="Q5" s="91" t="s">
        <v>22</v>
      </c>
      <c r="R5" s="90">
        <v>0</v>
      </c>
      <c r="S5" s="39"/>
      <c r="T5" s="27"/>
      <c r="U5" s="72">
        <v>22</v>
      </c>
      <c r="V5" s="73"/>
      <c r="W5" s="73">
        <v>22</v>
      </c>
      <c r="X5" s="73"/>
      <c r="Y5" s="19">
        <f>COUNTIF(AE10:AE31,5)</f>
        <v>21</v>
      </c>
      <c r="Z5" s="19">
        <f>COUNTIF(AE10:AE31,4)</f>
        <v>1</v>
      </c>
      <c r="AA5" s="19">
        <f>COUNTIF(AE10:AE31,3)</f>
        <v>0</v>
      </c>
      <c r="AB5" s="19">
        <f>COUNTIF(AE10:AE31,2)</f>
        <v>0</v>
      </c>
      <c r="AC5" s="21">
        <f>(Y5*Y3+Z5*Z3+AA5*AA3+AB5*AB3)/W5</f>
        <v>4.9545454545454541</v>
      </c>
      <c r="AD5" s="43">
        <f>(Y5+Z5+AA5)/W5</f>
        <v>1</v>
      </c>
      <c r="AE5" s="20">
        <f>(Y5+Z5)/W5</f>
        <v>1</v>
      </c>
    </row>
    <row r="6" spans="1:36" ht="30" customHeight="1" thickBot="1">
      <c r="A6" s="74" t="s">
        <v>21</v>
      </c>
      <c r="B6" s="75"/>
      <c r="C6" s="22">
        <f>AC9</f>
        <v>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 thickBot="1">
      <c r="A7" s="76" t="s">
        <v>1</v>
      </c>
      <c r="B7" s="78" t="s">
        <v>9</v>
      </c>
      <c r="C7" s="94" t="s">
        <v>55</v>
      </c>
      <c r="D7" s="94" t="s">
        <v>55</v>
      </c>
      <c r="E7" s="94" t="s">
        <v>55</v>
      </c>
      <c r="F7" s="94" t="s">
        <v>55</v>
      </c>
      <c r="G7" s="94" t="s">
        <v>55</v>
      </c>
      <c r="H7" s="94" t="s">
        <v>55</v>
      </c>
      <c r="I7" s="95" t="s">
        <v>56</v>
      </c>
      <c r="J7" s="95" t="s">
        <v>56</v>
      </c>
      <c r="K7" s="95" t="s">
        <v>56</v>
      </c>
      <c r="L7" s="95" t="s">
        <v>56</v>
      </c>
      <c r="M7" s="96" t="s">
        <v>57</v>
      </c>
      <c r="N7" s="96" t="s">
        <v>57</v>
      </c>
      <c r="O7" s="96" t="s">
        <v>57</v>
      </c>
      <c r="P7" s="96" t="s">
        <v>57</v>
      </c>
      <c r="Q7" s="96" t="s">
        <v>57</v>
      </c>
      <c r="R7" s="96" t="s">
        <v>57</v>
      </c>
      <c r="S7" s="96" t="s">
        <v>57</v>
      </c>
      <c r="T7" s="96" t="s">
        <v>58</v>
      </c>
      <c r="U7" s="96" t="s">
        <v>58</v>
      </c>
      <c r="V7" s="96" t="s">
        <v>58</v>
      </c>
      <c r="W7" s="96" t="s">
        <v>58</v>
      </c>
      <c r="X7" s="96" t="s">
        <v>58</v>
      </c>
      <c r="Y7" s="96" t="s">
        <v>58</v>
      </c>
      <c r="Z7" s="96" t="s">
        <v>58</v>
      </c>
      <c r="AA7" s="96" t="s">
        <v>58</v>
      </c>
      <c r="AB7" s="36"/>
      <c r="AC7" s="80" t="s">
        <v>10</v>
      </c>
      <c r="AD7" s="80" t="s">
        <v>2</v>
      </c>
      <c r="AE7" s="68" t="s">
        <v>0</v>
      </c>
      <c r="AJ7" s="1"/>
    </row>
    <row r="8" spans="1:36" ht="16.5" customHeight="1">
      <c r="A8" s="77"/>
      <c r="B8" s="79"/>
      <c r="C8" s="37">
        <v>1</v>
      </c>
      <c r="D8" s="37">
        <f>C8+1</f>
        <v>2</v>
      </c>
      <c r="E8" s="37">
        <f t="shared" ref="E8:K8" si="0">D8+1</f>
        <v>3</v>
      </c>
      <c r="F8" s="37">
        <f t="shared" si="0"/>
        <v>4</v>
      </c>
      <c r="G8" s="37">
        <f t="shared" si="0"/>
        <v>5</v>
      </c>
      <c r="H8" s="37">
        <f t="shared" si="0"/>
        <v>6</v>
      </c>
      <c r="I8" s="37">
        <f t="shared" si="0"/>
        <v>7</v>
      </c>
      <c r="J8" s="37">
        <f t="shared" si="0"/>
        <v>8</v>
      </c>
      <c r="K8" s="37">
        <f t="shared" si="0"/>
        <v>9</v>
      </c>
      <c r="L8" s="37">
        <f t="shared" ref="L8" si="1">K8+1</f>
        <v>10</v>
      </c>
      <c r="M8" s="37">
        <f t="shared" ref="M8" si="2">L8+1</f>
        <v>11</v>
      </c>
      <c r="N8" s="37">
        <f t="shared" ref="N8" si="3">M8+1</f>
        <v>12</v>
      </c>
      <c r="O8" s="37">
        <f t="shared" ref="O8" si="4">N8+1</f>
        <v>13</v>
      </c>
      <c r="P8" s="37">
        <f t="shared" ref="P8" si="5">O8+1</f>
        <v>14</v>
      </c>
      <c r="Q8" s="37">
        <f t="shared" ref="Q8" si="6">P8+1</f>
        <v>15</v>
      </c>
      <c r="R8" s="37">
        <f t="shared" ref="R8" si="7">Q8+1</f>
        <v>16</v>
      </c>
      <c r="S8" s="37">
        <f t="shared" ref="S8" si="8">R8+1</f>
        <v>17</v>
      </c>
      <c r="T8" s="37">
        <f t="shared" ref="T8" si="9">S8+1</f>
        <v>18</v>
      </c>
      <c r="U8" s="37">
        <f t="shared" ref="U8" si="10">T8+1</f>
        <v>19</v>
      </c>
      <c r="V8" s="37">
        <f t="shared" ref="V8" si="11">U8+1</f>
        <v>20</v>
      </c>
      <c r="W8" s="37">
        <f t="shared" ref="W8" si="12">V8+1</f>
        <v>21</v>
      </c>
      <c r="X8" s="37">
        <f t="shared" ref="X8" si="13">W8+1</f>
        <v>22</v>
      </c>
      <c r="Y8" s="37">
        <f t="shared" ref="Y8" si="14">X8+1</f>
        <v>23</v>
      </c>
      <c r="Z8" s="37">
        <f t="shared" ref="Z8" si="15">Y8+1</f>
        <v>24</v>
      </c>
      <c r="AA8" s="37">
        <f t="shared" ref="AA8" si="16">Z8+1</f>
        <v>25</v>
      </c>
      <c r="AB8" s="37">
        <f t="shared" ref="AB8" si="17">AA8+1</f>
        <v>26</v>
      </c>
      <c r="AC8" s="79"/>
      <c r="AD8" s="79"/>
      <c r="AE8" s="69"/>
      <c r="AJ8" s="1"/>
    </row>
    <row r="9" spans="1:36" ht="30" customHeight="1">
      <c r="A9" s="30"/>
      <c r="B9" s="31" t="s">
        <v>20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1</v>
      </c>
      <c r="T9" s="38">
        <v>1</v>
      </c>
      <c r="U9" s="38">
        <v>1</v>
      </c>
      <c r="V9" s="38">
        <v>5</v>
      </c>
      <c r="W9" s="38">
        <v>1</v>
      </c>
      <c r="X9" s="38">
        <v>1</v>
      </c>
      <c r="Y9" s="38">
        <v>1</v>
      </c>
      <c r="Z9" s="38">
        <v>1</v>
      </c>
      <c r="AA9" s="38">
        <v>1</v>
      </c>
      <c r="AB9" s="38"/>
      <c r="AC9" s="31">
        <f>SUM(C9:AB9)</f>
        <v>29</v>
      </c>
      <c r="AD9" s="31"/>
      <c r="AE9" s="32"/>
      <c r="AJ9" s="1"/>
    </row>
    <row r="10" spans="1:36" ht="15" customHeight="1">
      <c r="A10" s="5">
        <v>1</v>
      </c>
      <c r="B10" s="89" t="s">
        <v>30</v>
      </c>
      <c r="C10" s="16">
        <v>0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5</v>
      </c>
      <c r="W10" s="16">
        <v>1</v>
      </c>
      <c r="X10" s="16">
        <v>1</v>
      </c>
      <c r="Y10" s="16">
        <v>1</v>
      </c>
      <c r="Z10" s="41">
        <v>1</v>
      </c>
      <c r="AA10" s="41">
        <v>1</v>
      </c>
      <c r="AB10" s="41"/>
      <c r="AC10" s="8">
        <f t="shared" ref="AC10:AC31" si="18">SUM(C10:AB10)</f>
        <v>28</v>
      </c>
      <c r="AD10" s="4">
        <f>AC10/$C$6</f>
        <v>0.96551724137931039</v>
      </c>
      <c r="AE10" s="10">
        <f>IF(AC10&gt;=$I$5,5,IF(AC10&gt;=$L$5,4,IF(AC10&gt;=$O$5,3,2)))</f>
        <v>5</v>
      </c>
    </row>
    <row r="11" spans="1:36" ht="15" customHeight="1">
      <c r="A11" s="5">
        <f>A10+1</f>
        <v>2</v>
      </c>
      <c r="B11" s="89" t="s">
        <v>31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5</v>
      </c>
      <c r="W11" s="16">
        <v>1</v>
      </c>
      <c r="X11" s="16">
        <v>1</v>
      </c>
      <c r="Y11" s="16">
        <v>1</v>
      </c>
      <c r="Z11" s="41">
        <v>0</v>
      </c>
      <c r="AA11" s="41">
        <v>1</v>
      </c>
      <c r="AB11" s="41"/>
      <c r="AC11" s="8">
        <f t="shared" si="18"/>
        <v>28</v>
      </c>
      <c r="AD11" s="4">
        <f t="shared" ref="AD11:AD31" si="19">AC11/$C$6</f>
        <v>0.96551724137931039</v>
      </c>
      <c r="AE11" s="10">
        <f t="shared" ref="AE11:AE31" si="20">IF(AC11&gt;=$I$5,5,IF(AC11&gt;=$L$5,4,IF(AC11&gt;=$O$5,3,2)))</f>
        <v>5</v>
      </c>
    </row>
    <row r="12" spans="1:36" ht="15" customHeight="1">
      <c r="A12" s="5">
        <f t="shared" ref="A12:A31" si="21">A11+1</f>
        <v>3</v>
      </c>
      <c r="B12" s="89" t="s">
        <v>32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0</v>
      </c>
      <c r="P12" s="16">
        <v>1</v>
      </c>
      <c r="Q12" s="16">
        <v>1</v>
      </c>
      <c r="R12" s="16">
        <v>1</v>
      </c>
      <c r="S12" s="16">
        <v>1</v>
      </c>
      <c r="T12" s="16">
        <v>0</v>
      </c>
      <c r="U12" s="16">
        <v>1</v>
      </c>
      <c r="V12" s="16">
        <v>4</v>
      </c>
      <c r="W12" s="16">
        <v>1</v>
      </c>
      <c r="X12" s="16">
        <v>1</v>
      </c>
      <c r="Y12" s="16">
        <v>1</v>
      </c>
      <c r="Z12" s="41">
        <v>1</v>
      </c>
      <c r="AA12" s="41">
        <v>1</v>
      </c>
      <c r="AB12" s="41"/>
      <c r="AC12" s="8">
        <f t="shared" si="18"/>
        <v>26</v>
      </c>
      <c r="AD12" s="4">
        <f t="shared" si="19"/>
        <v>0.89655172413793105</v>
      </c>
      <c r="AE12" s="10">
        <f t="shared" si="20"/>
        <v>5</v>
      </c>
    </row>
    <row r="13" spans="1:36" ht="15" customHeight="1">
      <c r="A13" s="5">
        <f t="shared" si="21"/>
        <v>4</v>
      </c>
      <c r="B13" s="89" t="s">
        <v>33</v>
      </c>
      <c r="C13" s="16">
        <v>0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5</v>
      </c>
      <c r="W13" s="16">
        <v>1</v>
      </c>
      <c r="X13" s="16">
        <v>1</v>
      </c>
      <c r="Y13" s="16">
        <v>1</v>
      </c>
      <c r="Z13" s="41">
        <v>1</v>
      </c>
      <c r="AA13" s="41">
        <v>1</v>
      </c>
      <c r="AB13" s="41"/>
      <c r="AC13" s="8">
        <f t="shared" si="18"/>
        <v>28</v>
      </c>
      <c r="AD13" s="4">
        <f t="shared" si="19"/>
        <v>0.96551724137931039</v>
      </c>
      <c r="AE13" s="10">
        <f t="shared" si="20"/>
        <v>5</v>
      </c>
    </row>
    <row r="14" spans="1:36" ht="15" customHeight="1">
      <c r="A14" s="5">
        <f t="shared" si="21"/>
        <v>5</v>
      </c>
      <c r="B14" s="89" t="s">
        <v>34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5</v>
      </c>
      <c r="W14" s="16">
        <v>1</v>
      </c>
      <c r="X14" s="16">
        <v>1</v>
      </c>
      <c r="Y14" s="16">
        <v>1</v>
      </c>
      <c r="Z14" s="41">
        <v>1</v>
      </c>
      <c r="AA14" s="41">
        <v>1</v>
      </c>
      <c r="AB14" s="41"/>
      <c r="AC14" s="8">
        <f t="shared" si="18"/>
        <v>29</v>
      </c>
      <c r="AD14" s="4">
        <f t="shared" si="19"/>
        <v>1</v>
      </c>
      <c r="AE14" s="10">
        <f t="shared" si="20"/>
        <v>5</v>
      </c>
    </row>
    <row r="15" spans="1:36" ht="15" customHeight="1">
      <c r="A15" s="5">
        <f t="shared" si="21"/>
        <v>6</v>
      </c>
      <c r="B15" s="89" t="s">
        <v>35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5</v>
      </c>
      <c r="W15" s="16">
        <v>1</v>
      </c>
      <c r="X15" s="16">
        <v>1</v>
      </c>
      <c r="Y15" s="16">
        <v>1</v>
      </c>
      <c r="Z15" s="41">
        <v>1</v>
      </c>
      <c r="AA15" s="41">
        <v>1</v>
      </c>
      <c r="AB15" s="41"/>
      <c r="AC15" s="8">
        <f t="shared" si="18"/>
        <v>29</v>
      </c>
      <c r="AD15" s="4">
        <f t="shared" si="19"/>
        <v>1</v>
      </c>
      <c r="AE15" s="10">
        <f t="shared" si="20"/>
        <v>5</v>
      </c>
    </row>
    <row r="16" spans="1:36" ht="15" customHeight="1">
      <c r="A16" s="5">
        <f t="shared" si="21"/>
        <v>7</v>
      </c>
      <c r="B16" s="89" t="s">
        <v>36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5</v>
      </c>
      <c r="W16" s="16">
        <v>1</v>
      </c>
      <c r="X16" s="16">
        <v>1</v>
      </c>
      <c r="Y16" s="16">
        <v>1</v>
      </c>
      <c r="Z16" s="41">
        <v>1</v>
      </c>
      <c r="AA16" s="41">
        <v>1</v>
      </c>
      <c r="AB16" s="41"/>
      <c r="AC16" s="8">
        <f t="shared" si="18"/>
        <v>29</v>
      </c>
      <c r="AD16" s="4">
        <f t="shared" si="19"/>
        <v>1</v>
      </c>
      <c r="AE16" s="10">
        <f t="shared" si="20"/>
        <v>5</v>
      </c>
    </row>
    <row r="17" spans="1:31" ht="15" customHeight="1">
      <c r="A17" s="5">
        <f t="shared" si="21"/>
        <v>8</v>
      </c>
      <c r="B17" s="89" t="s">
        <v>37</v>
      </c>
      <c r="C17" s="16">
        <v>0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5</v>
      </c>
      <c r="W17" s="16">
        <v>1</v>
      </c>
      <c r="X17" s="16">
        <v>1</v>
      </c>
      <c r="Y17" s="16">
        <v>1</v>
      </c>
      <c r="Z17" s="41">
        <v>1</v>
      </c>
      <c r="AA17" s="41">
        <v>1</v>
      </c>
      <c r="AB17" s="41"/>
      <c r="AC17" s="8">
        <f t="shared" si="18"/>
        <v>28</v>
      </c>
      <c r="AD17" s="4">
        <f t="shared" si="19"/>
        <v>0.96551724137931039</v>
      </c>
      <c r="AE17" s="10">
        <f t="shared" si="20"/>
        <v>5</v>
      </c>
    </row>
    <row r="18" spans="1:31" ht="15" customHeight="1">
      <c r="A18" s="5">
        <f t="shared" si="21"/>
        <v>9</v>
      </c>
      <c r="B18" s="89" t="s">
        <v>38</v>
      </c>
      <c r="C18" s="16">
        <v>0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5</v>
      </c>
      <c r="W18" s="16">
        <v>1</v>
      </c>
      <c r="X18" s="16">
        <v>1</v>
      </c>
      <c r="Y18" s="16">
        <v>1</v>
      </c>
      <c r="Z18" s="41">
        <v>1</v>
      </c>
      <c r="AA18" s="41">
        <v>1</v>
      </c>
      <c r="AB18" s="41"/>
      <c r="AC18" s="8">
        <f t="shared" si="18"/>
        <v>28</v>
      </c>
      <c r="AD18" s="4">
        <f t="shared" si="19"/>
        <v>0.96551724137931039</v>
      </c>
      <c r="AE18" s="10">
        <f t="shared" si="20"/>
        <v>5</v>
      </c>
    </row>
    <row r="19" spans="1:31" ht="15" customHeight="1">
      <c r="A19" s="5">
        <f t="shared" si="21"/>
        <v>10</v>
      </c>
      <c r="B19" s="89" t="s">
        <v>39</v>
      </c>
      <c r="C19" s="16">
        <v>0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5</v>
      </c>
      <c r="W19" s="16">
        <v>1</v>
      </c>
      <c r="X19" s="16">
        <v>1</v>
      </c>
      <c r="Y19" s="16">
        <v>1</v>
      </c>
      <c r="Z19" s="41">
        <v>0</v>
      </c>
      <c r="AA19" s="41">
        <v>1</v>
      </c>
      <c r="AB19" s="41"/>
      <c r="AC19" s="8">
        <f t="shared" si="18"/>
        <v>27</v>
      </c>
      <c r="AD19" s="4">
        <f t="shared" si="19"/>
        <v>0.93103448275862066</v>
      </c>
      <c r="AE19" s="10">
        <f t="shared" si="20"/>
        <v>5</v>
      </c>
    </row>
    <row r="20" spans="1:31" ht="15" customHeight="1">
      <c r="A20" s="5">
        <f t="shared" si="21"/>
        <v>11</v>
      </c>
      <c r="B20" s="89" t="s">
        <v>40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0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5</v>
      </c>
      <c r="W20" s="16">
        <v>1</v>
      </c>
      <c r="X20" s="16">
        <v>1</v>
      </c>
      <c r="Y20" s="16">
        <v>1</v>
      </c>
      <c r="Z20" s="41">
        <v>1</v>
      </c>
      <c r="AA20" s="41">
        <v>1</v>
      </c>
      <c r="AB20" s="13"/>
      <c r="AC20" s="8">
        <f t="shared" si="18"/>
        <v>28</v>
      </c>
      <c r="AD20" s="4">
        <f t="shared" si="19"/>
        <v>0.96551724137931039</v>
      </c>
      <c r="AE20" s="10">
        <f t="shared" si="20"/>
        <v>5</v>
      </c>
    </row>
    <row r="21" spans="1:31" ht="15" customHeight="1">
      <c r="A21" s="5">
        <f t="shared" si="21"/>
        <v>12</v>
      </c>
      <c r="B21" s="89" t="s">
        <v>41</v>
      </c>
      <c r="C21" s="16">
        <v>0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5</v>
      </c>
      <c r="W21" s="16">
        <v>1</v>
      </c>
      <c r="X21" s="16">
        <v>1</v>
      </c>
      <c r="Y21" s="16">
        <v>1</v>
      </c>
      <c r="Z21" s="41">
        <v>1</v>
      </c>
      <c r="AA21" s="41">
        <v>1</v>
      </c>
      <c r="AB21" s="13"/>
      <c r="AC21" s="8">
        <f t="shared" si="18"/>
        <v>28</v>
      </c>
      <c r="AD21" s="4">
        <f t="shared" si="19"/>
        <v>0.96551724137931039</v>
      </c>
      <c r="AE21" s="10">
        <f t="shared" si="20"/>
        <v>5</v>
      </c>
    </row>
    <row r="22" spans="1:31" ht="15" customHeight="1">
      <c r="A22" s="5">
        <f t="shared" si="21"/>
        <v>13</v>
      </c>
      <c r="B22" s="89" t="s">
        <v>42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5</v>
      </c>
      <c r="W22" s="16">
        <v>1</v>
      </c>
      <c r="X22" s="16">
        <v>1</v>
      </c>
      <c r="Y22" s="16">
        <v>1</v>
      </c>
      <c r="Z22" s="41">
        <v>1</v>
      </c>
      <c r="AA22" s="41">
        <v>1</v>
      </c>
      <c r="AB22" s="13"/>
      <c r="AC22" s="8">
        <f t="shared" si="18"/>
        <v>28</v>
      </c>
      <c r="AD22" s="4">
        <f t="shared" si="19"/>
        <v>0.96551724137931039</v>
      </c>
      <c r="AE22" s="10">
        <f t="shared" si="20"/>
        <v>5</v>
      </c>
    </row>
    <row r="23" spans="1:31" ht="15" customHeight="1">
      <c r="A23" s="5">
        <f t="shared" si="21"/>
        <v>14</v>
      </c>
      <c r="B23" s="89" t="s">
        <v>43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5</v>
      </c>
      <c r="W23" s="16">
        <v>1</v>
      </c>
      <c r="X23" s="16">
        <v>1</v>
      </c>
      <c r="Y23" s="16">
        <v>1</v>
      </c>
      <c r="Z23" s="41">
        <v>1</v>
      </c>
      <c r="AA23" s="41">
        <v>1</v>
      </c>
      <c r="AB23" s="13"/>
      <c r="AC23" s="8">
        <f t="shared" si="18"/>
        <v>29</v>
      </c>
      <c r="AD23" s="4">
        <f t="shared" si="19"/>
        <v>1</v>
      </c>
      <c r="AE23" s="10">
        <f t="shared" si="20"/>
        <v>5</v>
      </c>
    </row>
    <row r="24" spans="1:31" ht="15" customHeight="1">
      <c r="A24" s="5">
        <f t="shared" si="21"/>
        <v>15</v>
      </c>
      <c r="B24" s="89" t="s">
        <v>44</v>
      </c>
      <c r="C24" s="16">
        <v>0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0</v>
      </c>
      <c r="S24" s="16">
        <v>1</v>
      </c>
      <c r="T24" s="16">
        <v>1</v>
      </c>
      <c r="U24" s="16">
        <v>1</v>
      </c>
      <c r="V24" s="16">
        <v>5</v>
      </c>
      <c r="W24" s="16">
        <v>1</v>
      </c>
      <c r="X24" s="16">
        <v>1</v>
      </c>
      <c r="Y24" s="16">
        <v>0</v>
      </c>
      <c r="Z24" s="41">
        <v>0</v>
      </c>
      <c r="AA24" s="41">
        <v>1</v>
      </c>
      <c r="AB24" s="8"/>
      <c r="AC24" s="8">
        <f t="shared" si="18"/>
        <v>25</v>
      </c>
      <c r="AD24" s="4">
        <f t="shared" si="19"/>
        <v>0.86206896551724133</v>
      </c>
      <c r="AE24" s="10">
        <f t="shared" si="20"/>
        <v>4</v>
      </c>
    </row>
    <row r="25" spans="1:31" ht="15" customHeight="1">
      <c r="A25" s="5">
        <f t="shared" si="21"/>
        <v>16</v>
      </c>
      <c r="B25" s="89" t="s">
        <v>45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5</v>
      </c>
      <c r="W25" s="16">
        <v>1</v>
      </c>
      <c r="X25" s="16">
        <v>1</v>
      </c>
      <c r="Y25" s="16">
        <v>1</v>
      </c>
      <c r="Z25" s="41">
        <v>1</v>
      </c>
      <c r="AA25" s="41">
        <v>1</v>
      </c>
      <c r="AB25" s="8"/>
      <c r="AC25" s="8">
        <f t="shared" si="18"/>
        <v>29</v>
      </c>
      <c r="AD25" s="4">
        <f t="shared" si="19"/>
        <v>1</v>
      </c>
      <c r="AE25" s="10">
        <f t="shared" si="20"/>
        <v>5</v>
      </c>
    </row>
    <row r="26" spans="1:31" ht="15" customHeight="1">
      <c r="A26" s="5">
        <f t="shared" si="21"/>
        <v>17</v>
      </c>
      <c r="B26" s="89" t="s">
        <v>46</v>
      </c>
      <c r="C26" s="16">
        <v>0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5</v>
      </c>
      <c r="W26" s="16">
        <v>1</v>
      </c>
      <c r="X26" s="16">
        <v>1</v>
      </c>
      <c r="Y26" s="16">
        <v>1</v>
      </c>
      <c r="Z26" s="41">
        <v>1</v>
      </c>
      <c r="AA26" s="41">
        <v>1</v>
      </c>
      <c r="AB26" s="8"/>
      <c r="AC26" s="8">
        <f t="shared" si="18"/>
        <v>28</v>
      </c>
      <c r="AD26" s="4">
        <f t="shared" si="19"/>
        <v>0.96551724137931039</v>
      </c>
      <c r="AE26" s="10">
        <f t="shared" si="20"/>
        <v>5</v>
      </c>
    </row>
    <row r="27" spans="1:31" ht="15" customHeight="1">
      <c r="A27" s="5">
        <f t="shared" si="21"/>
        <v>18</v>
      </c>
      <c r="B27" s="89" t="s">
        <v>47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v>5</v>
      </c>
      <c r="W27" s="16">
        <v>1</v>
      </c>
      <c r="X27" s="16">
        <v>1</v>
      </c>
      <c r="Y27" s="16">
        <v>1</v>
      </c>
      <c r="Z27" s="41">
        <v>1</v>
      </c>
      <c r="AA27" s="41">
        <v>1</v>
      </c>
      <c r="AB27" s="8"/>
      <c r="AC27" s="8">
        <f t="shared" si="18"/>
        <v>29</v>
      </c>
      <c r="AD27" s="4">
        <f t="shared" si="19"/>
        <v>1</v>
      </c>
      <c r="AE27" s="10">
        <f t="shared" si="20"/>
        <v>5</v>
      </c>
    </row>
    <row r="28" spans="1:31" ht="15" customHeight="1">
      <c r="A28" s="5">
        <f t="shared" si="21"/>
        <v>19</v>
      </c>
      <c r="B28" s="89" t="s">
        <v>48</v>
      </c>
      <c r="C28" s="16">
        <v>0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5</v>
      </c>
      <c r="W28" s="16">
        <v>1</v>
      </c>
      <c r="X28" s="16">
        <v>1</v>
      </c>
      <c r="Y28" s="16">
        <v>1</v>
      </c>
      <c r="Z28" s="41">
        <v>1</v>
      </c>
      <c r="AA28" s="41">
        <v>1</v>
      </c>
      <c r="AB28" s="8"/>
      <c r="AC28" s="8">
        <f t="shared" si="18"/>
        <v>28</v>
      </c>
      <c r="AD28" s="4">
        <f t="shared" si="19"/>
        <v>0.96551724137931039</v>
      </c>
      <c r="AE28" s="10">
        <f t="shared" si="20"/>
        <v>5</v>
      </c>
    </row>
    <row r="29" spans="1:31" ht="15" customHeight="1">
      <c r="A29" s="5">
        <f t="shared" si="21"/>
        <v>20</v>
      </c>
      <c r="B29" s="89" t="s">
        <v>49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v>5</v>
      </c>
      <c r="W29" s="16">
        <v>1</v>
      </c>
      <c r="X29" s="16">
        <v>1</v>
      </c>
      <c r="Y29" s="16">
        <v>1</v>
      </c>
      <c r="Z29" s="41">
        <v>1</v>
      </c>
      <c r="AA29" s="41">
        <v>1</v>
      </c>
      <c r="AB29" s="8"/>
      <c r="AC29" s="8">
        <f t="shared" si="18"/>
        <v>29</v>
      </c>
      <c r="AD29" s="4">
        <f t="shared" si="19"/>
        <v>1</v>
      </c>
      <c r="AE29" s="10">
        <f t="shared" si="20"/>
        <v>5</v>
      </c>
    </row>
    <row r="30" spans="1:31" ht="15" customHeight="1">
      <c r="A30" s="5">
        <f t="shared" si="21"/>
        <v>21</v>
      </c>
      <c r="B30" s="89" t="s">
        <v>50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1</v>
      </c>
      <c r="U30" s="16">
        <v>1</v>
      </c>
      <c r="V30" s="16">
        <v>5</v>
      </c>
      <c r="W30" s="16">
        <v>1</v>
      </c>
      <c r="X30" s="16">
        <v>1</v>
      </c>
      <c r="Y30" s="16">
        <v>1</v>
      </c>
      <c r="Z30" s="41">
        <v>1</v>
      </c>
      <c r="AA30" s="41">
        <v>1</v>
      </c>
      <c r="AB30" s="14"/>
      <c r="AC30" s="8">
        <f t="shared" si="18"/>
        <v>29</v>
      </c>
      <c r="AD30" s="4">
        <f t="shared" si="19"/>
        <v>1</v>
      </c>
      <c r="AE30" s="10">
        <f t="shared" si="20"/>
        <v>5</v>
      </c>
    </row>
    <row r="31" spans="1:31" ht="15" customHeight="1">
      <c r="A31" s="5">
        <f t="shared" si="21"/>
        <v>22</v>
      </c>
      <c r="B31" s="89" t="s">
        <v>51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6">
        <v>1</v>
      </c>
      <c r="V31" s="16">
        <v>5</v>
      </c>
      <c r="W31" s="16">
        <v>1</v>
      </c>
      <c r="X31" s="16">
        <v>1</v>
      </c>
      <c r="Y31" s="16">
        <v>1</v>
      </c>
      <c r="Z31" s="41">
        <v>1</v>
      </c>
      <c r="AA31" s="41">
        <v>1</v>
      </c>
      <c r="AB31" s="18"/>
      <c r="AC31" s="8">
        <f t="shared" si="18"/>
        <v>29</v>
      </c>
      <c r="AD31" s="4">
        <f t="shared" si="19"/>
        <v>1</v>
      </c>
      <c r="AE31" s="10">
        <f t="shared" si="20"/>
        <v>5</v>
      </c>
    </row>
    <row r="32" spans="1:31" ht="15" customHeight="1">
      <c r="A32" s="61" t="s">
        <v>3</v>
      </c>
      <c r="B32" s="62"/>
      <c r="C32" s="17">
        <f>SUM(C10:C31)</f>
        <v>13</v>
      </c>
      <c r="D32" s="17">
        <f>SUM(D10:D31)</f>
        <v>21</v>
      </c>
      <c r="E32" s="17">
        <f>SUM(E10:E31)</f>
        <v>22</v>
      </c>
      <c r="F32" s="17">
        <f>SUM(F10:F31)</f>
        <v>22</v>
      </c>
      <c r="G32" s="17">
        <f>SUM(G10:G31)</f>
        <v>22</v>
      </c>
      <c r="H32" s="17">
        <f>SUM(H10:H31)</f>
        <v>22</v>
      </c>
      <c r="I32" s="17">
        <f>SUM(I10:I31)</f>
        <v>22</v>
      </c>
      <c r="J32" s="17">
        <f>SUM(J10:J31)</f>
        <v>22</v>
      </c>
      <c r="K32" s="17">
        <f>SUM(K10:K31)</f>
        <v>21</v>
      </c>
      <c r="L32" s="17">
        <f>SUM(L10:L31)</f>
        <v>22</v>
      </c>
      <c r="M32" s="17">
        <f>SUM(M10:M31)</f>
        <v>22</v>
      </c>
      <c r="N32" s="17">
        <f>SUM(N10:N31)</f>
        <v>22</v>
      </c>
      <c r="O32" s="17">
        <f>SUM(O10:O31)</f>
        <v>21</v>
      </c>
      <c r="P32" s="17">
        <f>SUM(P10:P31)</f>
        <v>22</v>
      </c>
      <c r="Q32" s="17">
        <f>SUM(Q10:Q31)</f>
        <v>22</v>
      </c>
      <c r="R32" s="17">
        <f>SUM(R10:R31)</f>
        <v>21</v>
      </c>
      <c r="S32" s="17">
        <f>SUM(S10:S31)</f>
        <v>22</v>
      </c>
      <c r="T32" s="17">
        <f>SUM(T10:T31)</f>
        <v>21</v>
      </c>
      <c r="U32" s="17">
        <f>SUM(U10:U31)</f>
        <v>22</v>
      </c>
      <c r="V32" s="17">
        <f>SUM(V10:V31)</f>
        <v>109</v>
      </c>
      <c r="W32" s="17">
        <f>SUM(W10:W31)</f>
        <v>22</v>
      </c>
      <c r="X32" s="17">
        <f>SUM(X10:X31)</f>
        <v>22</v>
      </c>
      <c r="Y32" s="17">
        <f>SUM(Y10:Y31)</f>
        <v>21</v>
      </c>
      <c r="Z32" s="17"/>
      <c r="AA32" s="17"/>
      <c r="AB32" s="17"/>
      <c r="AC32" s="44">
        <f>AVERAGE(AC10:AC31)</f>
        <v>28.136363636363637</v>
      </c>
      <c r="AD32" s="45">
        <f>AVERAGE(AD10:AD31)</f>
        <v>0.97021943573667702</v>
      </c>
      <c r="AE32" s="46">
        <f>AVERAGE(AE10:AE31)</f>
        <v>4.9545454545454541</v>
      </c>
    </row>
    <row r="33" spans="1:31" ht="16.5" thickBot="1">
      <c r="A33" s="63" t="s">
        <v>8</v>
      </c>
      <c r="B33" s="64"/>
      <c r="C33" s="42">
        <f>C32/($W$5*C9)</f>
        <v>0.59090909090909094</v>
      </c>
      <c r="D33" s="42">
        <f>D32/($W$5*D9)</f>
        <v>0.95454545454545459</v>
      </c>
      <c r="E33" s="42">
        <f>E32/($W$5*E9)</f>
        <v>1</v>
      </c>
      <c r="F33" s="42">
        <f>F32/($W$5*F9)</f>
        <v>1</v>
      </c>
      <c r="G33" s="42">
        <f>G32/($W$5*G9)</f>
        <v>1</v>
      </c>
      <c r="H33" s="42">
        <f>H32/($W$5*H9)</f>
        <v>1</v>
      </c>
      <c r="I33" s="42">
        <f>I32/($W$5*I9)</f>
        <v>1</v>
      </c>
      <c r="J33" s="42">
        <f>J32/($W$5*J9)</f>
        <v>1</v>
      </c>
      <c r="K33" s="42">
        <f>K32/($W$5*K9)</f>
        <v>0.95454545454545459</v>
      </c>
      <c r="L33" s="42">
        <f>L32/($W$5*L9)</f>
        <v>1</v>
      </c>
      <c r="M33" s="42">
        <f>M32/($W$5*M9)</f>
        <v>1</v>
      </c>
      <c r="N33" s="42">
        <f>N32/($W$5*N9)</f>
        <v>1</v>
      </c>
      <c r="O33" s="42">
        <f>O32/($W$5*O9)</f>
        <v>0.95454545454545459</v>
      </c>
      <c r="P33" s="42">
        <f>P32/($W$5*P9)</f>
        <v>1</v>
      </c>
      <c r="Q33" s="42">
        <f>Q32/($W$5*Q9)</f>
        <v>1</v>
      </c>
      <c r="R33" s="42">
        <f>R32/($W$5*R9)</f>
        <v>0.95454545454545459</v>
      </c>
      <c r="S33" s="42">
        <f>S32/($W$5*S9)</f>
        <v>1</v>
      </c>
      <c r="T33" s="42">
        <f>T32/($W$5*T9)</f>
        <v>0.95454545454545459</v>
      </c>
      <c r="U33" s="42">
        <f>U32/($W$5*U9)</f>
        <v>1</v>
      </c>
      <c r="V33" s="42">
        <f>V32/($W$5*V9)</f>
        <v>0.99090909090909096</v>
      </c>
      <c r="W33" s="42">
        <f>W32/($W$5*W9)</f>
        <v>1</v>
      </c>
      <c r="X33" s="42">
        <f>X32/($W$5*X9)</f>
        <v>1</v>
      </c>
      <c r="Y33" s="42">
        <f>Y32/($W$5*Y9)</f>
        <v>0.95454545454545459</v>
      </c>
      <c r="Z33" s="42"/>
      <c r="AA33" s="42"/>
      <c r="AB33" s="42"/>
      <c r="AC33" s="42"/>
      <c r="AD33" s="47">
        <f>SUM(AD10:AD31)</f>
        <v>21.344827586206893</v>
      </c>
      <c r="AE33" s="7"/>
    </row>
    <row r="34" spans="1:31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1.75" customHeight="1">
      <c r="A35" s="65" t="s">
        <v>14</v>
      </c>
      <c r="B35" s="49"/>
      <c r="C35" s="23">
        <f>U5</f>
        <v>22</v>
      </c>
      <c r="D35" s="65" t="s">
        <v>15</v>
      </c>
      <c r="E35" s="49"/>
      <c r="F35" s="49"/>
      <c r="G35" s="49"/>
      <c r="H35" s="23">
        <f>W5</f>
        <v>22</v>
      </c>
      <c r="I35" s="27"/>
      <c r="J35" s="27"/>
      <c r="K35" s="65"/>
      <c r="L35" s="49"/>
      <c r="M35" s="49"/>
      <c r="N35" s="49"/>
      <c r="O35" s="49"/>
      <c r="P35" s="4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6"/>
      <c r="AD35" s="6"/>
      <c r="AE35" s="6"/>
    </row>
    <row r="36" spans="1:31" ht="30" customHeight="1">
      <c r="A36" s="27" t="s">
        <v>16</v>
      </c>
      <c r="B36" s="28"/>
      <c r="C36" s="23"/>
      <c r="D36" s="27"/>
      <c r="E36" s="28">
        <f>COUNTIF(AD10:AD31,"&gt;=50%")</f>
        <v>22</v>
      </c>
      <c r="F36" s="24" t="s">
        <v>22</v>
      </c>
      <c r="G36" s="66">
        <f>COUNTIF(AD10:AD31,"&gt;=50%")/W5</f>
        <v>1</v>
      </c>
      <c r="H36" s="66"/>
      <c r="I36" s="27"/>
      <c r="J36" s="27"/>
      <c r="K36" s="27"/>
      <c r="L36" s="34"/>
      <c r="M36" s="34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6"/>
      <c r="AD36" s="6"/>
      <c r="AE36" s="6"/>
    </row>
    <row r="37" spans="1:31" ht="15.75">
      <c r="A37" s="27" t="s">
        <v>17</v>
      </c>
      <c r="B37" s="27"/>
      <c r="C37" s="27"/>
      <c r="D37" s="27"/>
      <c r="E37" s="27">
        <f>COUNTIF(AD10:AD31,"&gt;=64%")</f>
        <v>22</v>
      </c>
      <c r="F37" s="25" t="s">
        <v>22</v>
      </c>
      <c r="G37" s="67">
        <f>COUNTIF(AD10:AD31,"&gt;=64%")/W5</f>
        <v>1</v>
      </c>
      <c r="H37" s="66"/>
      <c r="I37" s="27"/>
      <c r="J37" s="27"/>
      <c r="K37" s="27"/>
      <c r="L37" s="34"/>
      <c r="M37" s="34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12"/>
      <c r="AD37" s="12"/>
      <c r="AE37" s="12"/>
    </row>
    <row r="38" spans="1:31" ht="15.75">
      <c r="A38" s="6" t="s">
        <v>18</v>
      </c>
      <c r="B38" s="27"/>
      <c r="C38" s="27"/>
      <c r="D38" s="27"/>
      <c r="E38" s="27">
        <f>COUNTIF(AD10:AD31,"&gt;=75%")</f>
        <v>22</v>
      </c>
      <c r="F38" s="25" t="s">
        <v>22</v>
      </c>
      <c r="G38" s="67">
        <f>COUNTIF(AD10:AD31,"&gt;=75%")/W5</f>
        <v>1</v>
      </c>
      <c r="H38" s="66"/>
      <c r="I38" s="27"/>
      <c r="J38" s="27"/>
      <c r="K38" s="27"/>
      <c r="L38" s="34"/>
      <c r="M38" s="34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"/>
      <c r="AD38" s="6"/>
      <c r="AE38" s="6"/>
    </row>
    <row r="39" spans="1:3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6"/>
      <c r="AD39" s="6"/>
      <c r="AE39" s="6"/>
    </row>
    <row r="40" spans="1:31" ht="15.75">
      <c r="A40" s="11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4"/>
      <c r="M40" s="34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12"/>
      <c r="AD40" s="12"/>
      <c r="AE40" s="12"/>
    </row>
    <row r="41" spans="1:31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65" t="s">
        <v>59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2"/>
      <c r="Y43" s="9"/>
      <c r="Z43" s="9"/>
      <c r="AA43" s="9"/>
      <c r="AB43" s="15"/>
      <c r="AC43" s="26"/>
      <c r="AD43" s="26"/>
      <c r="AE43" s="6"/>
    </row>
    <row r="44" spans="1:3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"/>
      <c r="Z44" s="9"/>
      <c r="AA44" s="9"/>
      <c r="AB44" s="9"/>
      <c r="AC44" s="26"/>
      <c r="AD44" s="26"/>
      <c r="AE44" s="6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"/>
      <c r="Z45" s="9"/>
      <c r="AA45" s="9"/>
      <c r="AB45" s="9"/>
      <c r="AC45" s="26"/>
      <c r="AD45" s="26"/>
      <c r="AE45" s="6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3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</sheetData>
  <mergeCells count="38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6:B6"/>
    <mergeCell ref="A7:A8"/>
    <mergeCell ref="B7:B8"/>
    <mergeCell ref="AC7:AC8"/>
    <mergeCell ref="AD7:AD8"/>
    <mergeCell ref="AE7:AE8"/>
    <mergeCell ref="AD3:AD4"/>
    <mergeCell ref="AE3:AE4"/>
    <mergeCell ref="U5:V5"/>
    <mergeCell ref="W5:X5"/>
    <mergeCell ref="A32:B32"/>
    <mergeCell ref="A33:B33"/>
    <mergeCell ref="A35:B35"/>
    <mergeCell ref="D35:G35"/>
    <mergeCell ref="A43:W43"/>
    <mergeCell ref="G36:H36"/>
    <mergeCell ref="G37:H37"/>
    <mergeCell ref="G38:H38"/>
    <mergeCell ref="K35:P35"/>
    <mergeCell ref="A5:D5"/>
    <mergeCell ref="E4:F4"/>
    <mergeCell ref="E5:F5"/>
    <mergeCell ref="A3:D3"/>
    <mergeCell ref="E3:R3"/>
    <mergeCell ref="P4:R4"/>
    <mergeCell ref="M4:O4"/>
    <mergeCell ref="J4:L4"/>
    <mergeCell ref="G4:I4"/>
  </mergeCells>
  <pageMargins left="1" right="1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2017-05-18T09:31:56Z</cp:lastPrinted>
  <dcterms:created xsi:type="dcterms:W3CDTF">2012-09-06T14:18:27Z</dcterms:created>
  <dcterms:modified xsi:type="dcterms:W3CDTF">2020-05-27T15:21:01Z</dcterms:modified>
</cp:coreProperties>
</file>