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80" windowWidth="12510" windowHeight="8010" activeTab="2"/>
  </bookViews>
  <sheets>
    <sheet name="7Б" sheetId="28" r:id="rId1"/>
    <sheet name="7В" sheetId="27" r:id="rId2"/>
    <sheet name="7Г" sheetId="26" r:id="rId3"/>
  </sheets>
  <definedNames>
    <definedName name="_xlnm._FilterDatabase" localSheetId="1" hidden="1">'7В'!$AD$7:$AD$29</definedName>
    <definedName name="_xlnm._FilterDatabase" localSheetId="2" hidden="1">'7Г'!$AD$7:$AD$39</definedName>
    <definedName name="_xlnm.Print_Area" localSheetId="1">'7В'!$A$1:$AE$28</definedName>
    <definedName name="_xlnm.Print_Area" localSheetId="2">'7Г'!$A$1:$AE$38</definedName>
  </definedNames>
  <calcPr calcId="124519"/>
</workbook>
</file>

<file path=xl/calcChain.xml><?xml version="1.0" encoding="utf-8"?>
<calcChain xmlns="http://schemas.openxmlformats.org/spreadsheetml/2006/main">
  <c r="AC24" i="28"/>
  <c r="AC25"/>
  <c r="AC26"/>
  <c r="AE26" s="1"/>
  <c r="AC27"/>
  <c r="AE27" s="1"/>
  <c r="AC28"/>
  <c r="AE24" l="1"/>
  <c r="AE28"/>
  <c r="AE25"/>
  <c r="H32"/>
  <c r="C32"/>
  <c r="F29"/>
  <c r="F30" s="1"/>
  <c r="E29"/>
  <c r="E30" s="1"/>
  <c r="D29"/>
  <c r="D30" s="1"/>
  <c r="C29"/>
  <c r="C30" s="1"/>
  <c r="AC23"/>
  <c r="AC22"/>
  <c r="AE22" s="1"/>
  <c r="AC21"/>
  <c r="AE21" s="1"/>
  <c r="AC20"/>
  <c r="AE20" s="1"/>
  <c r="AC19"/>
  <c r="AC18"/>
  <c r="AC17"/>
  <c r="AE17" s="1"/>
  <c r="AC16"/>
  <c r="AE16" s="1"/>
  <c r="AC15"/>
  <c r="AC14"/>
  <c r="AE14" s="1"/>
  <c r="AC13"/>
  <c r="AE13" s="1"/>
  <c r="AC12"/>
  <c r="AE12" s="1"/>
  <c r="AC11"/>
  <c r="AC10"/>
  <c r="AC9"/>
  <c r="C6" s="1"/>
  <c r="AD26" s="1"/>
  <c r="D8"/>
  <c r="E8" s="1"/>
  <c r="F8" s="1"/>
  <c r="AE24" i="26"/>
  <c r="AE25"/>
  <c r="AE26"/>
  <c r="AE27"/>
  <c r="AE28"/>
  <c r="AD24"/>
  <c r="AD25"/>
  <c r="AD26"/>
  <c r="AD27"/>
  <c r="AD28"/>
  <c r="AC24"/>
  <c r="AC25"/>
  <c r="AC26"/>
  <c r="AC27"/>
  <c r="AC28"/>
  <c r="AD28" i="28" l="1"/>
  <c r="AD15"/>
  <c r="AD23"/>
  <c r="AD27"/>
  <c r="AD24"/>
  <c r="AD18"/>
  <c r="AD25"/>
  <c r="AE18"/>
  <c r="AC29"/>
  <c r="AE10"/>
  <c r="AD21"/>
  <c r="AD20"/>
  <c r="AD16"/>
  <c r="AD17"/>
  <c r="AD13"/>
  <c r="AD12"/>
  <c r="AD11"/>
  <c r="AD14"/>
  <c r="AD19"/>
  <c r="AD22"/>
  <c r="AD10"/>
  <c r="AE11"/>
  <c r="AE15"/>
  <c r="AE19"/>
  <c r="AE23"/>
  <c r="Z5" l="1"/>
  <c r="AE29"/>
  <c r="Y5"/>
  <c r="E34"/>
  <c r="G34"/>
  <c r="E35"/>
  <c r="E33"/>
  <c r="AD29"/>
  <c r="G35"/>
  <c r="G33"/>
  <c r="AA5"/>
  <c r="AB5"/>
  <c r="AE5" l="1"/>
  <c r="AC5"/>
  <c r="AD5"/>
  <c r="H32" i="26" l="1"/>
  <c r="C32"/>
  <c r="F29"/>
  <c r="F30" s="1"/>
  <c r="E29"/>
  <c r="E30" s="1"/>
  <c r="D29"/>
  <c r="D30" s="1"/>
  <c r="C29"/>
  <c r="C30" s="1"/>
  <c r="AE23"/>
  <c r="AC23"/>
  <c r="AD23" s="1"/>
  <c r="AC22"/>
  <c r="AE22" s="1"/>
  <c r="AC21"/>
  <c r="AD21" s="1"/>
  <c r="AE20"/>
  <c r="AC20"/>
  <c r="AE19"/>
  <c r="AC19"/>
  <c r="AD19" s="1"/>
  <c r="AC18"/>
  <c r="AE18" s="1"/>
  <c r="AC17"/>
  <c r="AD17" s="1"/>
  <c r="AE16"/>
  <c r="AC16"/>
  <c r="AC15"/>
  <c r="AD15" s="1"/>
  <c r="AC14"/>
  <c r="AE14" s="1"/>
  <c r="AC13"/>
  <c r="AD13" s="1"/>
  <c r="AE12"/>
  <c r="AC12"/>
  <c r="AE11"/>
  <c r="AC11"/>
  <c r="AD11" s="1"/>
  <c r="AC10"/>
  <c r="AE10" s="1"/>
  <c r="AC9"/>
  <c r="E8"/>
  <c r="F8" s="1"/>
  <c r="D8"/>
  <c r="C6"/>
  <c r="AD16" s="1"/>
  <c r="AC25" i="27"/>
  <c r="AE25" s="1"/>
  <c r="AC26"/>
  <c r="AE15" i="26" l="1"/>
  <c r="AD10"/>
  <c r="AD14"/>
  <c r="AD18"/>
  <c r="AD22"/>
  <c r="E34"/>
  <c r="E33"/>
  <c r="AE17"/>
  <c r="AD20"/>
  <c r="AE21"/>
  <c r="Z5" s="1"/>
  <c r="AC29"/>
  <c r="G34"/>
  <c r="AD12"/>
  <c r="AE13"/>
  <c r="AE26" i="27"/>
  <c r="G35" i="26" l="1"/>
  <c r="E35"/>
  <c r="AE29"/>
  <c r="G33"/>
  <c r="AB5"/>
  <c r="AA5"/>
  <c r="Y5"/>
  <c r="AD29"/>
  <c r="AC11" i="27"/>
  <c r="AE11" s="1"/>
  <c r="AC12"/>
  <c r="AE12" s="1"/>
  <c r="AC13"/>
  <c r="AC14"/>
  <c r="AE14" s="1"/>
  <c r="AC15"/>
  <c r="AE15" s="1"/>
  <c r="AC16"/>
  <c r="AE16" s="1"/>
  <c r="AC17"/>
  <c r="AC18"/>
  <c r="AC19"/>
  <c r="AE19" s="1"/>
  <c r="AC20"/>
  <c r="AE20" s="1"/>
  <c r="AC21"/>
  <c r="AC22"/>
  <c r="AC23"/>
  <c r="AE23" s="1"/>
  <c r="AC24"/>
  <c r="AE24" s="1"/>
  <c r="D8"/>
  <c r="E8" s="1"/>
  <c r="F8" s="1"/>
  <c r="AE5" i="26" l="1"/>
  <c r="AD5"/>
  <c r="AC5"/>
  <c r="AE21" i="27"/>
  <c r="AE22"/>
  <c r="AE18"/>
  <c r="AE13"/>
  <c r="AE17"/>
  <c r="H30" l="1"/>
  <c r="C30"/>
  <c r="F27"/>
  <c r="F28" s="1"/>
  <c r="E27"/>
  <c r="E28" s="1"/>
  <c r="D27"/>
  <c r="D28" s="1"/>
  <c r="C27"/>
  <c r="C28" s="1"/>
  <c r="AC10"/>
  <c r="AE10" s="1"/>
  <c r="AC9"/>
  <c r="C6" s="1"/>
  <c r="AD26" l="1"/>
  <c r="AD25"/>
  <c r="AD16"/>
  <c r="AD24"/>
  <c r="AD15"/>
  <c r="AD23"/>
  <c r="AD20"/>
  <c r="AD22"/>
  <c r="AD13"/>
  <c r="AD11"/>
  <c r="AD17"/>
  <c r="AD21"/>
  <c r="AD19"/>
  <c r="AD12"/>
  <c r="AD18"/>
  <c r="AD14"/>
  <c r="AC27"/>
  <c r="AD10"/>
  <c r="G33" l="1"/>
  <c r="G32"/>
  <c r="G31"/>
  <c r="E33"/>
  <c r="E32"/>
  <c r="E31"/>
  <c r="AD27"/>
  <c r="AE27"/>
  <c r="AB5"/>
  <c r="Z5"/>
  <c r="Y5"/>
  <c r="AA5"/>
  <c r="AD5" l="1"/>
  <c r="AC5"/>
  <c r="AE5"/>
</calcChain>
</file>

<file path=xl/sharedStrings.xml><?xml version="1.0" encoding="utf-8"?>
<sst xmlns="http://schemas.openxmlformats.org/spreadsheetml/2006/main" count="187" uniqueCount="99">
  <si>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</si>
  <si>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</si>
  <si>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</si>
  <si>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</si>
  <si>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</si>
  <si>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</si>
  <si>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</si>
  <si>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</si>
  <si>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</si>
  <si>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</si>
  <si>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</si>
  <si>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</si>
  <si>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</si>
  <si>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</si>
  <si>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</si>
  <si>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</si>
  <si>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</si>
  <si>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</si>
  <si>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</si>
  <si>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</si>
  <si>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</si>
  <si>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</si>
  <si>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</si>
  <si>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</si>
  <si>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</si>
  <si>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</si>
  <si>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</si>
  <si>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</si>
  <si>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</si>
  <si>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</si>
  <si>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r>
      <t xml:space="preserve">Квалификационная категория </t>
    </r>
    <r>
      <rPr>
        <i/>
        <u/>
        <sz val="12"/>
        <rFont val="Times New Roman"/>
        <family val="1"/>
        <charset val="204"/>
      </rPr>
      <t>первая</t>
    </r>
  </si>
  <si>
    <t>Определение персонажа по его характеристике - 50%</t>
  </si>
  <si>
    <t>Определение стихотворного размера отрывка - 28%%</t>
  </si>
  <si>
    <t>Знание средств худ-ой выразительности -44%</t>
  </si>
  <si>
    <r>
      <t xml:space="preserve">Учитель </t>
    </r>
    <r>
      <rPr>
        <i/>
        <u/>
        <sz val="12"/>
        <rFont val="Times New Roman"/>
        <family val="1"/>
        <charset val="204"/>
      </rPr>
      <t>Скобелева Анна Андреевеа</t>
    </r>
  </si>
  <si>
    <r>
      <t xml:space="preserve">Квалификационная категория </t>
    </r>
    <r>
      <rPr>
        <i/>
        <u/>
        <sz val="12"/>
        <rFont val="Times New Roman"/>
        <family val="1"/>
        <charset val="204"/>
      </rPr>
      <t>нет</t>
    </r>
  </si>
  <si>
    <t>Соотнесение образно-выразительных средств и понятий</t>
  </si>
  <si>
    <t>Соотнесение авторов и произведений</t>
  </si>
  <si>
    <t>Соотнесение жанров и определений</t>
  </si>
  <si>
    <t>Соотнесение произведений и героев</t>
  </si>
  <si>
    <t>Базиров Базир</t>
  </si>
  <si>
    <t xml:space="preserve">Бачинский Максим </t>
  </si>
  <si>
    <t>Бобкова Ульяна</t>
  </si>
  <si>
    <t>Бучинский Иван</t>
  </si>
  <si>
    <t>Железняк Глеб</t>
  </si>
  <si>
    <t>Загорских Елизар</t>
  </si>
  <si>
    <t>Иродой Денис</t>
  </si>
  <si>
    <t>Картауз Елизавета</t>
  </si>
  <si>
    <t xml:space="preserve">Кетова Ксения </t>
  </si>
  <si>
    <t xml:space="preserve">Кузьменко Мария </t>
  </si>
  <si>
    <t xml:space="preserve">Лукащук Екатерина </t>
  </si>
  <si>
    <t xml:space="preserve">Моисеева Мария </t>
  </si>
  <si>
    <t xml:space="preserve">Петухов Александр </t>
  </si>
  <si>
    <t xml:space="preserve">Рубцова Александра </t>
  </si>
  <si>
    <t>Чумакова Анастасия</t>
  </si>
  <si>
    <t xml:space="preserve">Щербина Таисия </t>
  </si>
  <si>
    <t xml:space="preserve">Юдин Евгений </t>
  </si>
  <si>
    <t>промежуточной аттестации по родной литературе за 2019-2020 уч год в 7В классе</t>
  </si>
  <si>
    <t>промежуточной аттестации по родной литературе за 2019-2020 уч год в 7Г классе</t>
  </si>
  <si>
    <t>Алашеева Милана</t>
  </si>
  <si>
    <t>Дадашев Курбан</t>
  </si>
  <si>
    <t>Казыханова Камилла</t>
  </si>
  <si>
    <t>Кульчуков Расул</t>
  </si>
  <si>
    <t>Озимин Сергей</t>
  </si>
  <si>
    <t>Олимов Хакимбой</t>
  </si>
  <si>
    <t>Пономаренко Лилиана</t>
  </si>
  <si>
    <t>Понякин Даниил</t>
  </si>
  <si>
    <t>Попов Павел</t>
  </si>
  <si>
    <t>Пузанков Кирилл</t>
  </si>
  <si>
    <t>Семиволос Кира</t>
  </si>
  <si>
    <t>Страхова Юлия</t>
  </si>
  <si>
    <t>Усманов Даниэль</t>
  </si>
  <si>
    <t>Фаттахов Тимур</t>
  </si>
  <si>
    <t>Хадыева Динара</t>
  </si>
  <si>
    <t>Хуснуллин Амин</t>
  </si>
  <si>
    <t>Чумаченко Сергей</t>
  </si>
  <si>
    <t>Шаврикова Руслана</t>
  </si>
  <si>
    <t>Шахбанова Милана</t>
  </si>
  <si>
    <t>промежуточной аттестации по родной литературе за 2019-2020 уч год в 7Б классе</t>
  </si>
  <si>
    <r>
      <t xml:space="preserve">Учитель </t>
    </r>
    <r>
      <rPr>
        <i/>
        <u/>
        <sz val="12"/>
        <rFont val="Times New Roman"/>
        <family val="1"/>
        <charset val="204"/>
      </rPr>
      <t>Хлопова Елена Георгиевна</t>
    </r>
  </si>
  <si>
    <t xml:space="preserve">Автомонова Виктория </t>
  </si>
  <si>
    <t xml:space="preserve">Безденежных Артём </t>
  </si>
  <si>
    <t xml:space="preserve">Ванькова Лера </t>
  </si>
  <si>
    <t xml:space="preserve">Гаренских Никита </t>
  </si>
  <si>
    <t xml:space="preserve">Закриева Айшат </t>
  </si>
  <si>
    <t xml:space="preserve">Земскова Анна </t>
  </si>
  <si>
    <t xml:space="preserve">Зулькарнаева Вилена </t>
  </si>
  <si>
    <t xml:space="preserve">Игнатова Мария </t>
  </si>
  <si>
    <t xml:space="preserve">Корней Артём </t>
  </si>
  <si>
    <t xml:space="preserve">Короташ Виктория </t>
  </si>
  <si>
    <t xml:space="preserve">Куфельд Рома </t>
  </si>
  <si>
    <t xml:space="preserve">Надымова Владислава </t>
  </si>
  <si>
    <t xml:space="preserve">Сайдал-Алиева Хадижат </t>
  </si>
  <si>
    <t xml:space="preserve">Султанова Лилиана </t>
  </si>
  <si>
    <t xml:space="preserve">Суров Миша </t>
  </si>
  <si>
    <t xml:space="preserve">Сюра Алиса </t>
  </si>
  <si>
    <t xml:space="preserve">Тепсуркаев Мовсар </t>
  </si>
  <si>
    <t xml:space="preserve">Фошина Дарья </t>
  </si>
  <si>
    <t xml:space="preserve">Шарафутдинова Милана 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</si>
</sst>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>
      <alignment horizontal="left" vertical="center"/>
    </xf>
    <xf numFmtId="0" fontId="24" fillId="0" borderId="0">
      <alignment horizontal="left" vertical="center"/>
    </xf>
  </cellStyleXfs>
  <cellXfs count="123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9" fontId="3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left" vertical="center"/>
    </xf>
    <xf numFmtId="9" fontId="2" fillId="0" borderId="12" xfId="0" applyNumberFormat="1" applyFont="1" applyFill="1" applyBorder="1" applyAlignment="1">
      <alignment horizontal="left" vertical="center"/>
    </xf>
    <xf numFmtId="164" fontId="2" fillId="0" borderId="1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30" fillId="34" borderId="1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6" fillId="0" borderId="12" xfId="43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2" fillId="0" borderId="12" xfId="0" applyFont="1" applyFill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9" fontId="1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wrapText="1"/>
    </xf>
    <xf numFmtId="0" fontId="36" fillId="0" borderId="12" xfId="0" applyFont="1" applyBorder="1" applyAlignment="1">
      <alignment horizontal="left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35" fillId="0" borderId="12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wrapText="1"/>
    </xf>
    <xf numFmtId="9" fontId="28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38" fillId="33" borderId="19" xfId="0" applyFont="1" applyFill="1" applyBorder="1" applyAlignment="1">
      <alignment wrapText="1"/>
    </xf>
    <xf numFmtId="0" fontId="38" fillId="33" borderId="21" xfId="0" applyFont="1" applyFill="1" applyBorder="1" applyAlignment="1">
      <alignment wrapText="1"/>
    </xf>
    <xf numFmtId="0" fontId="38" fillId="0" borderId="21" xfId="0" applyFont="1" applyBorder="1" applyAlignment="1">
      <alignment wrapText="1"/>
    </xf>
    <xf numFmtId="0" fontId="40" fillId="0" borderId="12" xfId="0" applyFont="1" applyBorder="1" applyAlignment="1">
      <alignment horizontal="center" wrapText="1"/>
    </xf>
    <xf numFmtId="0" fontId="3" fillId="0" borderId="12" xfId="0" applyFont="1" applyBorder="1"/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39" fillId="34" borderId="12" xfId="0" applyFont="1" applyFill="1" applyBorder="1" applyAlignment="1">
      <alignment horizontal="center" wrapText="1"/>
    </xf>
    <xf numFmtId="0" fontId="41" fillId="34" borderId="12" xfId="0" applyFont="1" applyFill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43" fillId="0" borderId="12" xfId="0" applyFont="1" applyFill="1" applyBorder="1" applyAlignment="1">
      <alignment horizontal="center" vertical="center"/>
    </xf>
    <xf numFmtId="9" fontId="43" fillId="0" borderId="12" xfId="0" applyNumberFormat="1" applyFont="1" applyFill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zoomScale="61" zoomScaleNormal="61" workbookViewId="0">
      <selection activeCell="J28" sqref="J28"/>
    </sheetView>
  </sheetViews>
  <sheetFormatPr defaultRowHeight="15"/>
  <cols>
    <col min="2" max="2" width="26.85546875" customWidth="1"/>
  </cols>
  <sheetData>
    <row r="1" spans="1:31" ht="18.75">
      <c r="A1" s="77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15.75">
      <c r="A2" s="78" t="s">
        <v>78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5.75">
      <c r="A3" s="80" t="s">
        <v>79</v>
      </c>
      <c r="B3" s="81"/>
      <c r="C3" s="81"/>
      <c r="D3" s="81"/>
      <c r="E3" s="82" t="s">
        <v>23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22"/>
      <c r="T3" s="61"/>
      <c r="U3" s="85" t="s">
        <v>13</v>
      </c>
      <c r="V3" s="86"/>
      <c r="W3" s="87" t="s">
        <v>6</v>
      </c>
      <c r="X3" s="87"/>
      <c r="Y3" s="88">
        <v>5</v>
      </c>
      <c r="Z3" s="85">
        <v>4</v>
      </c>
      <c r="AA3" s="85">
        <v>3</v>
      </c>
      <c r="AB3" s="85">
        <v>2</v>
      </c>
      <c r="AC3" s="86" t="s">
        <v>12</v>
      </c>
      <c r="AD3" s="86" t="s">
        <v>11</v>
      </c>
      <c r="AE3" s="85" t="s">
        <v>7</v>
      </c>
    </row>
    <row r="4" spans="1:31" ht="18.75">
      <c r="A4" s="90" t="s">
        <v>5</v>
      </c>
      <c r="B4" s="91"/>
      <c r="C4" s="91"/>
      <c r="D4" s="91"/>
      <c r="E4" s="92" t="s">
        <v>28</v>
      </c>
      <c r="F4" s="93"/>
      <c r="G4" s="94" t="s">
        <v>24</v>
      </c>
      <c r="H4" s="94"/>
      <c r="I4" s="95"/>
      <c r="J4" s="96" t="s">
        <v>25</v>
      </c>
      <c r="K4" s="94"/>
      <c r="L4" s="95"/>
      <c r="M4" s="96" t="s">
        <v>26</v>
      </c>
      <c r="N4" s="94"/>
      <c r="O4" s="95"/>
      <c r="P4" s="96" t="s">
        <v>27</v>
      </c>
      <c r="Q4" s="94"/>
      <c r="R4" s="94"/>
      <c r="S4" s="66"/>
      <c r="T4" s="65"/>
      <c r="U4" s="86"/>
      <c r="V4" s="86"/>
      <c r="W4" s="87"/>
      <c r="X4" s="87"/>
      <c r="Y4" s="89"/>
      <c r="Z4" s="85"/>
      <c r="AA4" s="85"/>
      <c r="AB4" s="85"/>
      <c r="AC4" s="86"/>
      <c r="AD4" s="86"/>
      <c r="AE4" s="85"/>
    </row>
    <row r="5" spans="1:31" ht="15.75">
      <c r="A5" s="80" t="s">
        <v>30</v>
      </c>
      <c r="B5" s="81"/>
      <c r="C5" s="81"/>
      <c r="D5" s="81"/>
      <c r="E5" s="97" t="s">
        <v>29</v>
      </c>
      <c r="F5" s="98"/>
      <c r="G5" s="36">
        <v>30</v>
      </c>
      <c r="H5" s="37" t="s">
        <v>22</v>
      </c>
      <c r="I5" s="38">
        <v>27</v>
      </c>
      <c r="J5" s="39">
        <v>26</v>
      </c>
      <c r="K5" s="37" t="s">
        <v>22</v>
      </c>
      <c r="L5" s="38">
        <v>20</v>
      </c>
      <c r="M5" s="39">
        <v>19</v>
      </c>
      <c r="N5" s="37" t="s">
        <v>22</v>
      </c>
      <c r="O5" s="38">
        <v>15</v>
      </c>
      <c r="P5" s="39">
        <v>14</v>
      </c>
      <c r="Q5" s="37" t="s">
        <v>22</v>
      </c>
      <c r="R5" s="36">
        <v>0</v>
      </c>
      <c r="S5" s="22"/>
      <c r="T5" s="61"/>
      <c r="U5" s="99">
        <v>19</v>
      </c>
      <c r="V5" s="100"/>
      <c r="W5" s="100">
        <v>19</v>
      </c>
      <c r="X5" s="100"/>
      <c r="Y5" s="70">
        <f>COUNTIF(AE10:AE28,5)</f>
        <v>12</v>
      </c>
      <c r="Z5" s="70">
        <f>COUNTIF(AE10:AE28,4)</f>
        <v>7</v>
      </c>
      <c r="AA5" s="70">
        <f>COUNTIF(AE10:AE28,3)</f>
        <v>0</v>
      </c>
      <c r="AB5" s="70">
        <f>COUNTIF(AE10:AE28,2)</f>
        <v>0</v>
      </c>
      <c r="AC5" s="40">
        <f>(Y5*Y3+Z5*Z3+AA5*AA3+AB5*AB3)/W5</f>
        <v>4.6315789473684212</v>
      </c>
      <c r="AD5" s="25">
        <f>(Y5+Z5+AA5)/W5</f>
        <v>1</v>
      </c>
      <c r="AE5" s="11">
        <f>(Y5+Z5)/W5</f>
        <v>1</v>
      </c>
    </row>
    <row r="6" spans="1:31" ht="15.75">
      <c r="A6" s="101" t="s">
        <v>21</v>
      </c>
      <c r="B6" s="102"/>
      <c r="C6" s="12">
        <f>AC9</f>
        <v>30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  <c r="AD6" s="4"/>
      <c r="AE6" s="4"/>
    </row>
    <row r="7" spans="1:31" ht="78">
      <c r="A7" s="111" t="s">
        <v>1</v>
      </c>
      <c r="B7" s="104" t="s">
        <v>9</v>
      </c>
      <c r="C7" s="50" t="s">
        <v>36</v>
      </c>
      <c r="D7" s="50" t="s">
        <v>37</v>
      </c>
      <c r="E7" s="50" t="s">
        <v>38</v>
      </c>
      <c r="F7" s="50" t="s">
        <v>39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44"/>
      <c r="R7" s="44"/>
      <c r="S7" s="44"/>
      <c r="T7" s="44"/>
      <c r="U7" s="44"/>
      <c r="V7" s="44"/>
      <c r="W7" s="44"/>
      <c r="X7" s="45"/>
      <c r="Y7" s="45"/>
      <c r="Z7" s="45"/>
      <c r="AA7" s="45"/>
      <c r="AB7" s="45"/>
      <c r="AC7" s="104" t="s">
        <v>10</v>
      </c>
      <c r="AD7" s="104" t="s">
        <v>2</v>
      </c>
      <c r="AE7" s="106" t="s">
        <v>0</v>
      </c>
    </row>
    <row r="8" spans="1:31" ht="15.75">
      <c r="A8" s="112"/>
      <c r="B8" s="105"/>
      <c r="C8" s="48">
        <v>1</v>
      </c>
      <c r="D8" s="48">
        <f>C8+1</f>
        <v>2</v>
      </c>
      <c r="E8" s="48">
        <f t="shared" ref="E8:F8" si="0">D8+1</f>
        <v>3</v>
      </c>
      <c r="F8" s="48">
        <f t="shared" si="0"/>
        <v>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105"/>
      <c r="AD8" s="105"/>
      <c r="AE8" s="107"/>
    </row>
    <row r="9" spans="1:31" ht="15.75">
      <c r="A9" s="53"/>
      <c r="B9" s="48" t="s">
        <v>20</v>
      </c>
      <c r="C9" s="115">
        <v>10</v>
      </c>
      <c r="D9" s="115">
        <v>10</v>
      </c>
      <c r="E9" s="115">
        <v>5</v>
      </c>
      <c r="F9" s="115">
        <v>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68">
        <f t="shared" ref="AC9:AC28" si="1">SUM(C9:AB9)</f>
        <v>30</v>
      </c>
      <c r="AD9" s="68"/>
      <c r="AE9" s="69"/>
    </row>
    <row r="10" spans="1:31" ht="15.75">
      <c r="A10" s="55">
        <v>1</v>
      </c>
      <c r="B10" s="76" t="s">
        <v>80</v>
      </c>
      <c r="C10" s="75">
        <v>8</v>
      </c>
      <c r="D10" s="75">
        <v>10</v>
      </c>
      <c r="E10" s="75">
        <v>1</v>
      </c>
      <c r="F10" s="75">
        <v>5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23"/>
      <c r="R10" s="23"/>
      <c r="S10" s="23"/>
      <c r="T10" s="23"/>
      <c r="U10" s="23"/>
      <c r="V10" s="23"/>
      <c r="W10" s="23"/>
      <c r="X10" s="23"/>
      <c r="Y10" s="24"/>
      <c r="Z10" s="24"/>
      <c r="AA10" s="24"/>
      <c r="AB10" s="24"/>
      <c r="AC10" s="9">
        <f t="shared" si="1"/>
        <v>24</v>
      </c>
      <c r="AD10" s="46">
        <f>AC10/$C$6</f>
        <v>0.8</v>
      </c>
      <c r="AE10" s="67">
        <f>IF(AC10&gt;=$I$5,5,IF(AC10&gt;=$L$5,4,IF(AC10&gt;=$O$5,3,2)))</f>
        <v>4</v>
      </c>
    </row>
    <row r="11" spans="1:31" ht="15.75">
      <c r="A11" s="55">
        <v>2</v>
      </c>
      <c r="B11" s="76" t="s">
        <v>81</v>
      </c>
      <c r="C11" s="75">
        <v>8</v>
      </c>
      <c r="D11" s="75">
        <v>8</v>
      </c>
      <c r="E11" s="75">
        <v>5</v>
      </c>
      <c r="F11" s="75">
        <v>5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23"/>
      <c r="R11" s="23"/>
      <c r="S11" s="23"/>
      <c r="T11" s="23"/>
      <c r="U11" s="23"/>
      <c r="V11" s="23"/>
      <c r="W11" s="23"/>
      <c r="X11" s="23"/>
      <c r="Y11" s="24"/>
      <c r="Z11" s="24"/>
      <c r="AA11" s="24"/>
      <c r="AB11" s="24"/>
      <c r="AC11" s="9">
        <f t="shared" si="1"/>
        <v>26</v>
      </c>
      <c r="AD11" s="46">
        <f t="shared" ref="AD11:AD28" si="2">AC11/$C$6</f>
        <v>0.8666666666666667</v>
      </c>
      <c r="AE11" s="67">
        <f t="shared" ref="AE11:AE28" si="3">IF(AC11&gt;=$I$5,5,IF(AC11&gt;=$L$5,4,IF(AC11&gt;=$O$5,3,2)))</f>
        <v>4</v>
      </c>
    </row>
    <row r="12" spans="1:31" ht="15.75">
      <c r="A12" s="55">
        <v>3</v>
      </c>
      <c r="B12" s="76" t="s">
        <v>82</v>
      </c>
      <c r="C12" s="75">
        <v>10</v>
      </c>
      <c r="D12" s="75">
        <v>10</v>
      </c>
      <c r="E12" s="75">
        <v>3</v>
      </c>
      <c r="F12" s="75">
        <v>3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3"/>
      <c r="R12" s="23"/>
      <c r="S12" s="23"/>
      <c r="T12" s="23"/>
      <c r="U12" s="23"/>
      <c r="V12" s="23"/>
      <c r="W12" s="23"/>
      <c r="X12" s="23"/>
      <c r="Y12" s="24"/>
      <c r="Z12" s="24"/>
      <c r="AA12" s="24"/>
      <c r="AB12" s="24"/>
      <c r="AC12" s="9">
        <f t="shared" si="1"/>
        <v>26</v>
      </c>
      <c r="AD12" s="46">
        <f t="shared" si="2"/>
        <v>0.8666666666666667</v>
      </c>
      <c r="AE12" s="67">
        <f t="shared" si="3"/>
        <v>4</v>
      </c>
    </row>
    <row r="13" spans="1:31" ht="15.75">
      <c r="A13" s="55">
        <v>4</v>
      </c>
      <c r="B13" s="76" t="s">
        <v>83</v>
      </c>
      <c r="C13" s="75">
        <v>10</v>
      </c>
      <c r="D13" s="75">
        <v>10</v>
      </c>
      <c r="E13" s="75">
        <v>5</v>
      </c>
      <c r="F13" s="75">
        <v>5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3"/>
      <c r="R13" s="23"/>
      <c r="S13" s="23"/>
      <c r="T13" s="23"/>
      <c r="U13" s="23"/>
      <c r="V13" s="23"/>
      <c r="W13" s="23"/>
      <c r="X13" s="23"/>
      <c r="Y13" s="24"/>
      <c r="Z13" s="24"/>
      <c r="AA13" s="24"/>
      <c r="AB13" s="24"/>
      <c r="AC13" s="9">
        <f t="shared" si="1"/>
        <v>30</v>
      </c>
      <c r="AD13" s="46">
        <f t="shared" si="2"/>
        <v>1</v>
      </c>
      <c r="AE13" s="67">
        <f t="shared" si="3"/>
        <v>5</v>
      </c>
    </row>
    <row r="14" spans="1:31" ht="15.75">
      <c r="A14" s="55">
        <v>5</v>
      </c>
      <c r="B14" s="76" t="s">
        <v>84</v>
      </c>
      <c r="C14" s="75">
        <v>8</v>
      </c>
      <c r="D14" s="75">
        <v>10</v>
      </c>
      <c r="E14" s="75">
        <v>5</v>
      </c>
      <c r="F14" s="75">
        <v>5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23"/>
      <c r="R14" s="23"/>
      <c r="S14" s="23"/>
      <c r="T14" s="23"/>
      <c r="U14" s="23"/>
      <c r="V14" s="23"/>
      <c r="W14" s="23"/>
      <c r="X14" s="23"/>
      <c r="Y14" s="24"/>
      <c r="Z14" s="24"/>
      <c r="AA14" s="24"/>
      <c r="AB14" s="24"/>
      <c r="AC14" s="9">
        <f t="shared" si="1"/>
        <v>28</v>
      </c>
      <c r="AD14" s="46">
        <f t="shared" si="2"/>
        <v>0.93333333333333335</v>
      </c>
      <c r="AE14" s="67">
        <f t="shared" si="3"/>
        <v>5</v>
      </c>
    </row>
    <row r="15" spans="1:31" ht="15.75">
      <c r="A15" s="55">
        <v>6</v>
      </c>
      <c r="B15" s="76" t="s">
        <v>85</v>
      </c>
      <c r="C15" s="75">
        <v>10</v>
      </c>
      <c r="D15" s="75">
        <v>10</v>
      </c>
      <c r="E15" s="75">
        <v>5</v>
      </c>
      <c r="F15" s="75">
        <v>5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3"/>
      <c r="R15" s="23"/>
      <c r="S15" s="23"/>
      <c r="T15" s="23"/>
      <c r="U15" s="23"/>
      <c r="V15" s="23"/>
      <c r="W15" s="23"/>
      <c r="X15" s="23"/>
      <c r="Y15" s="24"/>
      <c r="Z15" s="24"/>
      <c r="AA15" s="24"/>
      <c r="AB15" s="24"/>
      <c r="AC15" s="9">
        <f t="shared" si="1"/>
        <v>30</v>
      </c>
      <c r="AD15" s="46">
        <f t="shared" si="2"/>
        <v>1</v>
      </c>
      <c r="AE15" s="67">
        <f t="shared" si="3"/>
        <v>5</v>
      </c>
    </row>
    <row r="16" spans="1:31" ht="15.75">
      <c r="A16" s="55">
        <v>7</v>
      </c>
      <c r="B16" s="76" t="s">
        <v>86</v>
      </c>
      <c r="C16" s="75">
        <v>10</v>
      </c>
      <c r="D16" s="75">
        <v>10</v>
      </c>
      <c r="E16" s="75">
        <v>5</v>
      </c>
      <c r="F16" s="75">
        <v>5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23"/>
      <c r="R16" s="23"/>
      <c r="S16" s="23"/>
      <c r="T16" s="23"/>
      <c r="U16" s="23"/>
      <c r="V16" s="23"/>
      <c r="W16" s="23"/>
      <c r="X16" s="23"/>
      <c r="Y16" s="24"/>
      <c r="Z16" s="24"/>
      <c r="AA16" s="24"/>
      <c r="AB16" s="24"/>
      <c r="AC16" s="9">
        <f t="shared" si="1"/>
        <v>30</v>
      </c>
      <c r="AD16" s="46">
        <f t="shared" si="2"/>
        <v>1</v>
      </c>
      <c r="AE16" s="67">
        <f t="shared" si="3"/>
        <v>5</v>
      </c>
    </row>
    <row r="17" spans="1:31" ht="15.75">
      <c r="A17" s="55">
        <v>8</v>
      </c>
      <c r="B17" s="76" t="s">
        <v>87</v>
      </c>
      <c r="C17" s="75">
        <v>10</v>
      </c>
      <c r="D17" s="75">
        <v>10</v>
      </c>
      <c r="E17" s="75">
        <v>5</v>
      </c>
      <c r="F17" s="75">
        <v>5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23"/>
      <c r="R17" s="23"/>
      <c r="S17" s="23"/>
      <c r="T17" s="23"/>
      <c r="U17" s="23"/>
      <c r="V17" s="23"/>
      <c r="W17" s="23"/>
      <c r="X17" s="23"/>
      <c r="Y17" s="24"/>
      <c r="Z17" s="24"/>
      <c r="AA17" s="24"/>
      <c r="AB17" s="24"/>
      <c r="AC17" s="9">
        <f t="shared" si="1"/>
        <v>30</v>
      </c>
      <c r="AD17" s="46">
        <f t="shared" si="2"/>
        <v>1</v>
      </c>
      <c r="AE17" s="67">
        <f t="shared" si="3"/>
        <v>5</v>
      </c>
    </row>
    <row r="18" spans="1:31" ht="15.75">
      <c r="A18" s="55">
        <v>9</v>
      </c>
      <c r="B18" s="76" t="s">
        <v>88</v>
      </c>
      <c r="C18" s="75">
        <v>10</v>
      </c>
      <c r="D18" s="75">
        <v>10</v>
      </c>
      <c r="E18" s="75">
        <v>5</v>
      </c>
      <c r="F18" s="75">
        <v>5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23"/>
      <c r="R18" s="23"/>
      <c r="S18" s="23"/>
      <c r="T18" s="23"/>
      <c r="U18" s="23"/>
      <c r="V18" s="23"/>
      <c r="W18" s="23"/>
      <c r="X18" s="23"/>
      <c r="Y18" s="24"/>
      <c r="Z18" s="24"/>
      <c r="AA18" s="24"/>
      <c r="AB18" s="24"/>
      <c r="AC18" s="9">
        <f t="shared" si="1"/>
        <v>30</v>
      </c>
      <c r="AD18" s="46">
        <f t="shared" si="2"/>
        <v>1</v>
      </c>
      <c r="AE18" s="67">
        <f t="shared" si="3"/>
        <v>5</v>
      </c>
    </row>
    <row r="19" spans="1:31" ht="15.75">
      <c r="A19" s="55">
        <v>10</v>
      </c>
      <c r="B19" s="76" t="s">
        <v>89</v>
      </c>
      <c r="C19" s="75">
        <v>6</v>
      </c>
      <c r="D19" s="75">
        <v>10</v>
      </c>
      <c r="E19" s="75">
        <v>3</v>
      </c>
      <c r="F19" s="75">
        <v>3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23"/>
      <c r="R19" s="23"/>
      <c r="S19" s="23"/>
      <c r="T19" s="23"/>
      <c r="U19" s="23"/>
      <c r="V19" s="23"/>
      <c r="W19" s="23"/>
      <c r="X19" s="23"/>
      <c r="Y19" s="24"/>
      <c r="Z19" s="24"/>
      <c r="AA19" s="24"/>
      <c r="AB19" s="24"/>
      <c r="AC19" s="9">
        <f t="shared" si="1"/>
        <v>22</v>
      </c>
      <c r="AD19" s="46">
        <f t="shared" si="2"/>
        <v>0.73333333333333328</v>
      </c>
      <c r="AE19" s="67">
        <f t="shared" si="3"/>
        <v>4</v>
      </c>
    </row>
    <row r="20" spans="1:31" ht="15.75">
      <c r="A20" s="55">
        <v>11</v>
      </c>
      <c r="B20" s="76" t="s">
        <v>90</v>
      </c>
      <c r="C20" s="75">
        <v>6</v>
      </c>
      <c r="D20" s="75">
        <v>10</v>
      </c>
      <c r="E20" s="75">
        <v>3</v>
      </c>
      <c r="F20" s="75">
        <v>5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1"/>
      <c r="R20" s="41"/>
      <c r="S20" s="41"/>
      <c r="T20" s="41"/>
      <c r="U20" s="41"/>
      <c r="V20" s="41"/>
      <c r="W20" s="9"/>
      <c r="X20" s="9"/>
      <c r="Y20" s="9"/>
      <c r="Z20" s="9"/>
      <c r="AA20" s="9"/>
      <c r="AB20" s="9"/>
      <c r="AC20" s="9">
        <f t="shared" si="1"/>
        <v>24</v>
      </c>
      <c r="AD20" s="46">
        <f t="shared" si="2"/>
        <v>0.8</v>
      </c>
      <c r="AE20" s="67">
        <f t="shared" si="3"/>
        <v>4</v>
      </c>
    </row>
    <row r="21" spans="1:31" ht="15.75">
      <c r="A21" s="55">
        <v>12</v>
      </c>
      <c r="B21" s="76" t="s">
        <v>91</v>
      </c>
      <c r="C21" s="75">
        <v>10</v>
      </c>
      <c r="D21" s="75">
        <v>10</v>
      </c>
      <c r="E21" s="75">
        <v>5</v>
      </c>
      <c r="F21" s="75">
        <v>5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41"/>
      <c r="R21" s="41"/>
      <c r="S21" s="41"/>
      <c r="T21" s="41"/>
      <c r="U21" s="41"/>
      <c r="V21" s="41"/>
      <c r="W21" s="9"/>
      <c r="X21" s="9"/>
      <c r="Y21" s="9"/>
      <c r="Z21" s="9"/>
      <c r="AA21" s="9"/>
      <c r="AB21" s="9"/>
      <c r="AC21" s="9">
        <f t="shared" si="1"/>
        <v>30</v>
      </c>
      <c r="AD21" s="46">
        <f t="shared" si="2"/>
        <v>1</v>
      </c>
      <c r="AE21" s="67">
        <f t="shared" si="3"/>
        <v>5</v>
      </c>
    </row>
    <row r="22" spans="1:31" ht="15.75">
      <c r="A22" s="55">
        <v>13</v>
      </c>
      <c r="B22" s="76" t="s">
        <v>92</v>
      </c>
      <c r="C22" s="75">
        <v>10</v>
      </c>
      <c r="D22" s="75">
        <v>10</v>
      </c>
      <c r="E22" s="75">
        <v>1</v>
      </c>
      <c r="F22" s="75">
        <v>5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41"/>
      <c r="R22" s="41"/>
      <c r="S22" s="41"/>
      <c r="T22" s="41"/>
      <c r="U22" s="41"/>
      <c r="V22" s="41"/>
      <c r="W22" s="9"/>
      <c r="X22" s="9"/>
      <c r="Y22" s="9"/>
      <c r="Z22" s="9"/>
      <c r="AA22" s="9"/>
      <c r="AB22" s="9"/>
      <c r="AC22" s="9">
        <f t="shared" si="1"/>
        <v>26</v>
      </c>
      <c r="AD22" s="46">
        <f t="shared" si="2"/>
        <v>0.8666666666666667</v>
      </c>
      <c r="AE22" s="67">
        <f t="shared" si="3"/>
        <v>4</v>
      </c>
    </row>
    <row r="23" spans="1:31" ht="15.75">
      <c r="A23" s="55">
        <v>14</v>
      </c>
      <c r="B23" s="76" t="s">
        <v>93</v>
      </c>
      <c r="C23" s="75">
        <v>10</v>
      </c>
      <c r="D23" s="75">
        <v>10</v>
      </c>
      <c r="E23" s="75">
        <v>5</v>
      </c>
      <c r="F23" s="75">
        <v>5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41"/>
      <c r="R23" s="41"/>
      <c r="S23" s="41"/>
      <c r="T23" s="41"/>
      <c r="U23" s="41"/>
      <c r="V23" s="41"/>
      <c r="W23" s="9"/>
      <c r="X23" s="9"/>
      <c r="Y23" s="9"/>
      <c r="Z23" s="9"/>
      <c r="AA23" s="9"/>
      <c r="AB23" s="9"/>
      <c r="AC23" s="9">
        <f t="shared" si="1"/>
        <v>30</v>
      </c>
      <c r="AD23" s="46">
        <f t="shared" si="2"/>
        <v>1</v>
      </c>
      <c r="AE23" s="67">
        <f t="shared" si="3"/>
        <v>5</v>
      </c>
    </row>
    <row r="24" spans="1:31" ht="15.75">
      <c r="A24" s="55">
        <v>15</v>
      </c>
      <c r="B24" s="76" t="s">
        <v>94</v>
      </c>
      <c r="C24" s="75">
        <v>6</v>
      </c>
      <c r="D24" s="75">
        <v>8</v>
      </c>
      <c r="E24" s="75">
        <v>2</v>
      </c>
      <c r="F24" s="75">
        <v>5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41"/>
      <c r="R24" s="41"/>
      <c r="S24" s="41"/>
      <c r="T24" s="41"/>
      <c r="U24" s="41"/>
      <c r="V24" s="41"/>
      <c r="W24" s="9"/>
      <c r="X24" s="9"/>
      <c r="Y24" s="9"/>
      <c r="Z24" s="9"/>
      <c r="AA24" s="9"/>
      <c r="AB24" s="9"/>
      <c r="AC24" s="9">
        <f t="shared" si="1"/>
        <v>21</v>
      </c>
      <c r="AD24" s="46">
        <f t="shared" si="2"/>
        <v>0.7</v>
      </c>
      <c r="AE24" s="67">
        <f t="shared" si="3"/>
        <v>4</v>
      </c>
    </row>
    <row r="25" spans="1:31" ht="15.75">
      <c r="A25" s="55">
        <v>16</v>
      </c>
      <c r="B25" s="76" t="s">
        <v>95</v>
      </c>
      <c r="C25" s="75">
        <v>10</v>
      </c>
      <c r="D25" s="75">
        <v>10</v>
      </c>
      <c r="E25" s="75">
        <v>5</v>
      </c>
      <c r="F25" s="75">
        <v>5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41"/>
      <c r="R25" s="41"/>
      <c r="S25" s="41"/>
      <c r="T25" s="41"/>
      <c r="U25" s="41"/>
      <c r="V25" s="41"/>
      <c r="W25" s="9"/>
      <c r="X25" s="9"/>
      <c r="Y25" s="9"/>
      <c r="Z25" s="9"/>
      <c r="AA25" s="9"/>
      <c r="AB25" s="9"/>
      <c r="AC25" s="9">
        <f t="shared" si="1"/>
        <v>30</v>
      </c>
      <c r="AD25" s="46">
        <f t="shared" si="2"/>
        <v>1</v>
      </c>
      <c r="AE25" s="67">
        <f t="shared" si="3"/>
        <v>5</v>
      </c>
    </row>
    <row r="26" spans="1:31" ht="15.75">
      <c r="A26" s="55">
        <v>17</v>
      </c>
      <c r="B26" s="76" t="s">
        <v>96</v>
      </c>
      <c r="C26" s="75">
        <v>10</v>
      </c>
      <c r="D26" s="75">
        <v>10</v>
      </c>
      <c r="E26" s="75">
        <v>5</v>
      </c>
      <c r="F26" s="75">
        <v>5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41"/>
      <c r="R26" s="41"/>
      <c r="S26" s="41"/>
      <c r="T26" s="41"/>
      <c r="U26" s="41"/>
      <c r="V26" s="41"/>
      <c r="W26" s="9"/>
      <c r="X26" s="9"/>
      <c r="Y26" s="9"/>
      <c r="Z26" s="9"/>
      <c r="AA26" s="9"/>
      <c r="AB26" s="9"/>
      <c r="AC26" s="9">
        <f t="shared" si="1"/>
        <v>30</v>
      </c>
      <c r="AD26" s="46">
        <f t="shared" si="2"/>
        <v>1</v>
      </c>
      <c r="AE26" s="67">
        <f t="shared" si="3"/>
        <v>5</v>
      </c>
    </row>
    <row r="27" spans="1:31" ht="15.75">
      <c r="A27" s="55">
        <v>18</v>
      </c>
      <c r="B27" s="76" t="s">
        <v>97</v>
      </c>
      <c r="C27" s="75">
        <v>10</v>
      </c>
      <c r="D27" s="75">
        <v>10</v>
      </c>
      <c r="E27" s="75">
        <v>8</v>
      </c>
      <c r="F27" s="75">
        <v>5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41"/>
      <c r="R27" s="41"/>
      <c r="S27" s="41"/>
      <c r="T27" s="41"/>
      <c r="U27" s="41"/>
      <c r="V27" s="41"/>
      <c r="W27" s="9"/>
      <c r="X27" s="9"/>
      <c r="Y27" s="9"/>
      <c r="Z27" s="9"/>
      <c r="AA27" s="9"/>
      <c r="AB27" s="9"/>
      <c r="AC27" s="9">
        <f t="shared" si="1"/>
        <v>33</v>
      </c>
      <c r="AD27" s="46">
        <f t="shared" si="2"/>
        <v>1.1000000000000001</v>
      </c>
      <c r="AE27" s="67">
        <f t="shared" si="3"/>
        <v>5</v>
      </c>
    </row>
    <row r="28" spans="1:31" ht="15.75">
      <c r="A28" s="55">
        <v>19</v>
      </c>
      <c r="B28" s="76" t="s">
        <v>98</v>
      </c>
      <c r="C28" s="75">
        <v>10</v>
      </c>
      <c r="D28" s="75">
        <v>8</v>
      </c>
      <c r="E28" s="75">
        <v>5</v>
      </c>
      <c r="F28" s="75">
        <v>5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41"/>
      <c r="R28" s="41"/>
      <c r="S28" s="41"/>
      <c r="T28" s="41"/>
      <c r="U28" s="41"/>
      <c r="V28" s="41"/>
      <c r="W28" s="9"/>
      <c r="X28" s="9"/>
      <c r="Y28" s="9"/>
      <c r="Z28" s="9"/>
      <c r="AA28" s="9"/>
      <c r="AB28" s="9"/>
      <c r="AC28" s="9">
        <f t="shared" si="1"/>
        <v>28</v>
      </c>
      <c r="AD28" s="46">
        <f t="shared" si="2"/>
        <v>0.93333333333333335</v>
      </c>
      <c r="AE28" s="67">
        <f t="shared" si="3"/>
        <v>5</v>
      </c>
    </row>
    <row r="29" spans="1:31" ht="15.75">
      <c r="A29" s="108" t="s">
        <v>3</v>
      </c>
      <c r="B29" s="108"/>
      <c r="C29" s="121">
        <f>SUM(C10:C28)</f>
        <v>172</v>
      </c>
      <c r="D29" s="121">
        <f>SUM(D10:D28)</f>
        <v>184</v>
      </c>
      <c r="E29" s="121">
        <f>SUM(E10:E28)</f>
        <v>81</v>
      </c>
      <c r="F29" s="121">
        <f>SUM(F10:F28)</f>
        <v>91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26">
        <f>AVERAGE(AC10:AC28)</f>
        <v>27.789473684210527</v>
      </c>
      <c r="AD29" s="27">
        <f>AVERAGE(AD10:AD28)</f>
        <v>0.92631578947368431</v>
      </c>
      <c r="AE29" s="28">
        <f>AVERAGE(AE10:AE28)</f>
        <v>4.6315789473684212</v>
      </c>
    </row>
    <row r="30" spans="1:31" ht="15.75">
      <c r="A30" s="109" t="s">
        <v>8</v>
      </c>
      <c r="B30" s="109"/>
      <c r="C30" s="122">
        <f>C29/($W$5*C9)</f>
        <v>0.90526315789473688</v>
      </c>
      <c r="D30" s="122">
        <f>D29/($W$5*D9)</f>
        <v>0.96842105263157896</v>
      </c>
      <c r="E30" s="122">
        <f>E29/($W$5*E9)</f>
        <v>0.85263157894736841</v>
      </c>
      <c r="F30" s="122">
        <f>F29/($W$5*F9)</f>
        <v>0.95789473684210524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  <c r="AE30" s="60"/>
    </row>
    <row r="31" spans="1:31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75">
      <c r="A32" s="103" t="s">
        <v>14</v>
      </c>
      <c r="B32" s="110"/>
      <c r="C32" s="13">
        <f>U5</f>
        <v>19</v>
      </c>
      <c r="D32" s="103" t="s">
        <v>15</v>
      </c>
      <c r="E32" s="110"/>
      <c r="F32" s="110"/>
      <c r="G32" s="110"/>
      <c r="H32" s="13">
        <f>W5</f>
        <v>19</v>
      </c>
      <c r="I32" s="61"/>
      <c r="J32" s="61"/>
      <c r="K32" s="103"/>
      <c r="L32" s="110"/>
      <c r="M32" s="110"/>
      <c r="N32" s="110"/>
      <c r="O32" s="110"/>
      <c r="P32" s="110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4"/>
      <c r="AD32" s="4"/>
      <c r="AE32" s="4"/>
    </row>
    <row r="33" spans="1:31" ht="15.75">
      <c r="A33" s="61" t="s">
        <v>16</v>
      </c>
      <c r="B33" s="62"/>
      <c r="C33" s="13"/>
      <c r="D33" s="61"/>
      <c r="E33" s="62">
        <f>COUNTIF(AD10:AD28,"&gt;=50%")</f>
        <v>19</v>
      </c>
      <c r="F33" s="63" t="s">
        <v>22</v>
      </c>
      <c r="G33" s="113">
        <f>COUNTIF(AD10:AD28,"&gt;=50%")/W5</f>
        <v>1</v>
      </c>
      <c r="H33" s="113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4"/>
      <c r="AD33" s="4"/>
      <c r="AE33" s="4"/>
    </row>
    <row r="34" spans="1:31" ht="15.75">
      <c r="A34" s="61" t="s">
        <v>17</v>
      </c>
      <c r="B34" s="61"/>
      <c r="C34" s="61"/>
      <c r="D34" s="61"/>
      <c r="E34" s="61">
        <f>COUNTIF(AD10:AD28,"&gt;=64%")</f>
        <v>19</v>
      </c>
      <c r="F34" s="64" t="s">
        <v>22</v>
      </c>
      <c r="G34" s="114">
        <f>COUNTIF(AD10:AD28,"&gt;=64%")/W5</f>
        <v>1</v>
      </c>
      <c r="H34" s="113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"/>
      <c r="AD34" s="6"/>
      <c r="AE34" s="6"/>
    </row>
    <row r="35" spans="1:31" ht="15.75">
      <c r="A35" s="4" t="s">
        <v>18</v>
      </c>
      <c r="B35" s="61"/>
      <c r="C35" s="61"/>
      <c r="D35" s="61"/>
      <c r="E35" s="61">
        <f>COUNTIF(AD10:AD28,"&gt;=75%")</f>
        <v>17</v>
      </c>
      <c r="F35" s="64" t="s">
        <v>22</v>
      </c>
      <c r="G35" s="114">
        <f>COUNTIF(AD10:AD28,"&gt;=75%")/W5</f>
        <v>0.89473684210526316</v>
      </c>
      <c r="H35" s="113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4"/>
      <c r="AD35" s="4"/>
      <c r="AE35" s="4"/>
    </row>
    <row r="36" spans="1:3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4"/>
      <c r="AD36" s="4"/>
      <c r="AE36" s="4"/>
    </row>
    <row r="37" spans="1:31" ht="15.75">
      <c r="A37" s="42" t="s">
        <v>19</v>
      </c>
      <c r="B37" s="43"/>
      <c r="C37" s="43"/>
      <c r="D37" s="43"/>
      <c r="E37" s="43"/>
      <c r="F37" s="43"/>
      <c r="G37" s="43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"/>
      <c r="AD37" s="6"/>
      <c r="AE37" s="6"/>
    </row>
    <row r="38" spans="1:31" ht="15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2"/>
      <c r="Y38" s="5"/>
      <c r="Z38" s="5"/>
      <c r="AA38" s="5"/>
      <c r="AB38" s="7"/>
      <c r="AC38" s="16"/>
      <c r="AD38" s="16"/>
      <c r="AE38" s="4"/>
    </row>
    <row r="39" spans="1:31" ht="15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2"/>
      <c r="Y39" s="5"/>
      <c r="Z39" s="5"/>
      <c r="AA39" s="5"/>
      <c r="AB39" s="5"/>
      <c r="AC39" s="16"/>
      <c r="AD39" s="16"/>
      <c r="AE39" s="4"/>
    </row>
    <row r="40" spans="1:31" ht="15.7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5"/>
      <c r="Z40" s="5"/>
      <c r="AA40" s="5"/>
      <c r="AB40" s="5"/>
      <c r="AC40" s="16"/>
      <c r="AD40" s="16"/>
      <c r="AE40" s="4"/>
    </row>
  </sheetData>
  <mergeCells count="40">
    <mergeCell ref="AD7:AD8"/>
    <mergeCell ref="AE7:AE8"/>
    <mergeCell ref="A29:B29"/>
    <mergeCell ref="A30:B30"/>
    <mergeCell ref="A32:B32"/>
    <mergeCell ref="D32:G32"/>
    <mergeCell ref="K32:P32"/>
    <mergeCell ref="A7:A8"/>
    <mergeCell ref="B7:B8"/>
    <mergeCell ref="U5:V5"/>
    <mergeCell ref="W5:X5"/>
    <mergeCell ref="A6:B6"/>
    <mergeCell ref="A40:W40"/>
    <mergeCell ref="AC7:AC8"/>
    <mergeCell ref="G33:H33"/>
    <mergeCell ref="G34:H34"/>
    <mergeCell ref="G35:H35"/>
    <mergeCell ref="A38:W38"/>
    <mergeCell ref="A39:W39"/>
    <mergeCell ref="J4:L4"/>
    <mergeCell ref="M4:O4"/>
    <mergeCell ref="P4:R4"/>
    <mergeCell ref="A5:D5"/>
    <mergeCell ref="E5:F5"/>
    <mergeCell ref="A1:AE1"/>
    <mergeCell ref="A2:AE2"/>
    <mergeCell ref="A3:D3"/>
    <mergeCell ref="E3:R3"/>
    <mergeCell ref="U3:V4"/>
    <mergeCell ref="W3:X4"/>
    <mergeCell ref="Y3:Y4"/>
    <mergeCell ref="Z3:Z4"/>
    <mergeCell ref="AA3:AA4"/>
    <mergeCell ref="AB3:AB4"/>
    <mergeCell ref="AC3:AC4"/>
    <mergeCell ref="AD3:AD4"/>
    <mergeCell ref="AE3:AE4"/>
    <mergeCell ref="A4:D4"/>
    <mergeCell ref="E4:F4"/>
    <mergeCell ref="G4:I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42"/>
  <sheetViews>
    <sheetView topLeftCell="A13" zoomScale="70" zoomScaleNormal="70" workbookViewId="0">
      <selection activeCell="C9" sqref="C9:G9"/>
    </sheetView>
  </sheetViews>
  <sheetFormatPr defaultRowHeight="15"/>
  <cols>
    <col min="1" max="1" width="4.42578125" customWidth="1"/>
    <col min="2" max="2" width="27.5703125" customWidth="1"/>
    <col min="3" max="3" width="5.140625" customWidth="1"/>
    <col min="4" max="5" width="6.28515625" customWidth="1"/>
    <col min="6" max="6" width="6" customWidth="1"/>
    <col min="7" max="7" width="6.85546875" customWidth="1"/>
    <col min="8" max="8" width="6.42578125" customWidth="1"/>
    <col min="9" max="9" width="4.7109375" customWidth="1"/>
    <col min="10" max="10" width="7.5703125" customWidth="1"/>
    <col min="11" max="11" width="5.7109375" customWidth="1"/>
    <col min="12" max="13" width="5.5703125" customWidth="1"/>
    <col min="14" max="14" width="5.140625" customWidth="1"/>
    <col min="15" max="15" width="4.5703125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4.85546875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77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6" ht="31.5" customHeight="1">
      <c r="A2" s="78" t="s">
        <v>57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6" ht="28.5" customHeight="1">
      <c r="A3" s="80" t="s">
        <v>34</v>
      </c>
      <c r="B3" s="81"/>
      <c r="C3" s="81"/>
      <c r="D3" s="81"/>
      <c r="E3" s="82" t="s">
        <v>23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22"/>
      <c r="T3" s="32"/>
      <c r="U3" s="85" t="s">
        <v>13</v>
      </c>
      <c r="V3" s="86"/>
      <c r="W3" s="87" t="s">
        <v>6</v>
      </c>
      <c r="X3" s="87"/>
      <c r="Y3" s="88">
        <v>5</v>
      </c>
      <c r="Z3" s="85">
        <v>4</v>
      </c>
      <c r="AA3" s="85">
        <v>3</v>
      </c>
      <c r="AB3" s="85">
        <v>2</v>
      </c>
      <c r="AC3" s="86" t="s">
        <v>12</v>
      </c>
      <c r="AD3" s="86" t="s">
        <v>11</v>
      </c>
      <c r="AE3" s="85" t="s">
        <v>7</v>
      </c>
    </row>
    <row r="4" spans="1:36" ht="21.75" customHeight="1">
      <c r="A4" s="90" t="s">
        <v>5</v>
      </c>
      <c r="B4" s="91"/>
      <c r="C4" s="91"/>
      <c r="D4" s="91"/>
      <c r="E4" s="92" t="s">
        <v>28</v>
      </c>
      <c r="F4" s="93"/>
      <c r="G4" s="94" t="s">
        <v>24</v>
      </c>
      <c r="H4" s="94"/>
      <c r="I4" s="95"/>
      <c r="J4" s="96" t="s">
        <v>25</v>
      </c>
      <c r="K4" s="94"/>
      <c r="L4" s="95"/>
      <c r="M4" s="96" t="s">
        <v>26</v>
      </c>
      <c r="N4" s="94"/>
      <c r="O4" s="95"/>
      <c r="P4" s="96" t="s">
        <v>27</v>
      </c>
      <c r="Q4" s="94"/>
      <c r="R4" s="94"/>
      <c r="S4" s="31"/>
      <c r="T4" s="30"/>
      <c r="U4" s="86"/>
      <c r="V4" s="86"/>
      <c r="W4" s="87"/>
      <c r="X4" s="87"/>
      <c r="Y4" s="89"/>
      <c r="Z4" s="85"/>
      <c r="AA4" s="85"/>
      <c r="AB4" s="85"/>
      <c r="AC4" s="86"/>
      <c r="AD4" s="86"/>
      <c r="AE4" s="85"/>
    </row>
    <row r="5" spans="1:36" ht="36" customHeight="1">
      <c r="A5" s="80" t="s">
        <v>35</v>
      </c>
      <c r="B5" s="81"/>
      <c r="C5" s="81"/>
      <c r="D5" s="81"/>
      <c r="E5" s="97" t="s">
        <v>29</v>
      </c>
      <c r="F5" s="98"/>
      <c r="G5" s="36">
        <v>30</v>
      </c>
      <c r="H5" s="37" t="s">
        <v>22</v>
      </c>
      <c r="I5" s="38">
        <v>27</v>
      </c>
      <c r="J5" s="39">
        <v>26</v>
      </c>
      <c r="K5" s="37" t="s">
        <v>22</v>
      </c>
      <c r="L5" s="38">
        <v>20</v>
      </c>
      <c r="M5" s="39">
        <v>19</v>
      </c>
      <c r="N5" s="37" t="s">
        <v>22</v>
      </c>
      <c r="O5" s="38">
        <v>15</v>
      </c>
      <c r="P5" s="39">
        <v>14</v>
      </c>
      <c r="Q5" s="37" t="s">
        <v>22</v>
      </c>
      <c r="R5" s="36">
        <v>0</v>
      </c>
      <c r="S5" s="22"/>
      <c r="T5" s="32"/>
      <c r="U5" s="99">
        <v>17</v>
      </c>
      <c r="V5" s="100"/>
      <c r="W5" s="100">
        <v>17</v>
      </c>
      <c r="X5" s="100"/>
      <c r="Y5" s="10">
        <f>COUNTIF(AE10:AE26,5)</f>
        <v>13</v>
      </c>
      <c r="Z5" s="10">
        <f>COUNTIF(AE10:AE26,4)</f>
        <v>4</v>
      </c>
      <c r="AA5" s="10">
        <f>COUNTIF(AE10:AE26,3)</f>
        <v>0</v>
      </c>
      <c r="AB5" s="10">
        <f>COUNTIF(AE10:AE26,2)</f>
        <v>0</v>
      </c>
      <c r="AC5" s="40">
        <f>(Y5*Y3+Z5*Z3+AA5*AA3+AB5*AB3)/W5</f>
        <v>4.7647058823529411</v>
      </c>
      <c r="AD5" s="25">
        <f>(Y5+Z5+AA5)/W5</f>
        <v>1</v>
      </c>
      <c r="AE5" s="11">
        <f>(Y5+Z5)/W5</f>
        <v>1</v>
      </c>
    </row>
    <row r="6" spans="1:36" ht="30" customHeight="1">
      <c r="A6" s="101" t="s">
        <v>21</v>
      </c>
      <c r="B6" s="102"/>
      <c r="C6" s="12">
        <f>AC9</f>
        <v>30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  <c r="AD6" s="4"/>
      <c r="AE6" s="4"/>
    </row>
    <row r="7" spans="1:36" ht="114" customHeight="1">
      <c r="A7" s="111" t="s">
        <v>1</v>
      </c>
      <c r="B7" s="104" t="s">
        <v>9</v>
      </c>
      <c r="C7" s="50" t="s">
        <v>36</v>
      </c>
      <c r="D7" s="50" t="s">
        <v>37</v>
      </c>
      <c r="E7" s="50" t="s">
        <v>38</v>
      </c>
      <c r="F7" s="50" t="s">
        <v>39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44"/>
      <c r="R7" s="44"/>
      <c r="S7" s="44"/>
      <c r="T7" s="44"/>
      <c r="U7" s="44"/>
      <c r="V7" s="44"/>
      <c r="W7" s="44"/>
      <c r="X7" s="45"/>
      <c r="Y7" s="45"/>
      <c r="Z7" s="45"/>
      <c r="AA7" s="45"/>
      <c r="AB7" s="45"/>
      <c r="AC7" s="104" t="s">
        <v>10</v>
      </c>
      <c r="AD7" s="104" t="s">
        <v>2</v>
      </c>
      <c r="AE7" s="106" t="s">
        <v>0</v>
      </c>
      <c r="AJ7" s="1"/>
    </row>
    <row r="8" spans="1:36" ht="16.5" customHeight="1">
      <c r="A8" s="112"/>
      <c r="B8" s="105"/>
      <c r="C8" s="48">
        <v>1</v>
      </c>
      <c r="D8" s="48">
        <f>C8+1</f>
        <v>2</v>
      </c>
      <c r="E8" s="48">
        <f t="shared" ref="E8:F8" si="0">D8+1</f>
        <v>3</v>
      </c>
      <c r="F8" s="48">
        <f t="shared" si="0"/>
        <v>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105"/>
      <c r="AD8" s="105"/>
      <c r="AE8" s="107"/>
      <c r="AJ8" s="1"/>
    </row>
    <row r="9" spans="1:36" ht="30" customHeight="1">
      <c r="A9" s="53"/>
      <c r="B9" s="48" t="s">
        <v>20</v>
      </c>
      <c r="C9" s="115">
        <v>10</v>
      </c>
      <c r="D9" s="115">
        <v>10</v>
      </c>
      <c r="E9" s="115">
        <v>5</v>
      </c>
      <c r="F9" s="115">
        <v>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52">
        <f>SUM(C9:AB9)</f>
        <v>30</v>
      </c>
      <c r="AD9" s="52"/>
      <c r="AE9" s="54"/>
      <c r="AJ9" s="1"/>
    </row>
    <row r="10" spans="1:36" ht="15" customHeight="1">
      <c r="A10" s="55">
        <v>1</v>
      </c>
      <c r="B10" s="56" t="s">
        <v>40</v>
      </c>
      <c r="C10" s="57">
        <v>8</v>
      </c>
      <c r="D10" s="57">
        <v>9</v>
      </c>
      <c r="E10" s="57">
        <v>5</v>
      </c>
      <c r="F10" s="57">
        <v>5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23"/>
      <c r="R10" s="23"/>
      <c r="S10" s="23"/>
      <c r="T10" s="23"/>
      <c r="U10" s="23"/>
      <c r="V10" s="23"/>
      <c r="W10" s="23"/>
      <c r="X10" s="23"/>
      <c r="Y10" s="24"/>
      <c r="Z10" s="24"/>
      <c r="AA10" s="24"/>
      <c r="AB10" s="24"/>
      <c r="AC10" s="9">
        <f t="shared" ref="AC10:AC26" si="1">SUM(C10:AB10)</f>
        <v>27</v>
      </c>
      <c r="AD10" s="46">
        <f>AC10/$C$6</f>
        <v>0.9</v>
      </c>
      <c r="AE10" s="51">
        <f>IF(AC10&gt;=$I$5,5,IF(AC10&gt;=$L$5,4,IF(AC10&gt;=$O$5,3,2)))</f>
        <v>5</v>
      </c>
    </row>
    <row r="11" spans="1:36" s="1" customFormat="1" ht="15" customHeight="1">
      <c r="A11" s="55">
        <v>2</v>
      </c>
      <c r="B11" s="56" t="s">
        <v>41</v>
      </c>
      <c r="C11" s="57">
        <v>10</v>
      </c>
      <c r="D11" s="57">
        <v>10</v>
      </c>
      <c r="E11" s="57">
        <v>5</v>
      </c>
      <c r="F11" s="57">
        <v>5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23"/>
      <c r="R11" s="23"/>
      <c r="S11" s="23"/>
      <c r="T11" s="23"/>
      <c r="U11" s="23"/>
      <c r="V11" s="23"/>
      <c r="W11" s="23"/>
      <c r="X11" s="23"/>
      <c r="Y11" s="24"/>
      <c r="Z11" s="24"/>
      <c r="AA11" s="24"/>
      <c r="AB11" s="24"/>
      <c r="AC11" s="9">
        <f t="shared" si="1"/>
        <v>30</v>
      </c>
      <c r="AD11" s="46">
        <f t="shared" ref="AD11:AD26" si="2">AC11/$C$6</f>
        <v>1</v>
      </c>
      <c r="AE11" s="51">
        <f t="shared" ref="AE11:AE26" si="3">IF(AC11&gt;=$I$5,5,IF(AC11&gt;=$L$5,4,IF(AC11&gt;=$O$5,3,2)))</f>
        <v>5</v>
      </c>
    </row>
    <row r="12" spans="1:36" s="1" customFormat="1" ht="15" customHeight="1">
      <c r="A12" s="55">
        <v>3</v>
      </c>
      <c r="B12" s="56" t="s">
        <v>42</v>
      </c>
      <c r="C12" s="57">
        <v>10</v>
      </c>
      <c r="D12" s="57">
        <v>10</v>
      </c>
      <c r="E12" s="57">
        <v>5</v>
      </c>
      <c r="F12" s="57">
        <v>5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3"/>
      <c r="R12" s="23"/>
      <c r="S12" s="23"/>
      <c r="T12" s="23"/>
      <c r="U12" s="23"/>
      <c r="V12" s="23"/>
      <c r="W12" s="23"/>
      <c r="X12" s="23"/>
      <c r="Y12" s="24"/>
      <c r="Z12" s="24"/>
      <c r="AA12" s="24"/>
      <c r="AB12" s="24"/>
      <c r="AC12" s="9">
        <f t="shared" si="1"/>
        <v>30</v>
      </c>
      <c r="AD12" s="46">
        <f t="shared" si="2"/>
        <v>1</v>
      </c>
      <c r="AE12" s="51">
        <f t="shared" si="3"/>
        <v>5</v>
      </c>
    </row>
    <row r="13" spans="1:36" s="1" customFormat="1" ht="15" customHeight="1">
      <c r="A13" s="55">
        <v>4</v>
      </c>
      <c r="B13" s="56" t="s">
        <v>43</v>
      </c>
      <c r="C13" s="57">
        <v>10</v>
      </c>
      <c r="D13" s="57">
        <v>10</v>
      </c>
      <c r="E13" s="57">
        <v>5</v>
      </c>
      <c r="F13" s="57">
        <v>5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3"/>
      <c r="R13" s="23"/>
      <c r="S13" s="23"/>
      <c r="T13" s="23"/>
      <c r="U13" s="23"/>
      <c r="V13" s="23"/>
      <c r="W13" s="23"/>
      <c r="X13" s="23"/>
      <c r="Y13" s="24"/>
      <c r="Z13" s="24"/>
      <c r="AA13" s="24"/>
      <c r="AB13" s="24"/>
      <c r="AC13" s="9">
        <f t="shared" si="1"/>
        <v>30</v>
      </c>
      <c r="AD13" s="46">
        <f t="shared" si="2"/>
        <v>1</v>
      </c>
      <c r="AE13" s="51">
        <f t="shared" si="3"/>
        <v>5</v>
      </c>
    </row>
    <row r="14" spans="1:36" s="1" customFormat="1" ht="15" customHeight="1">
      <c r="A14" s="55">
        <v>5</v>
      </c>
      <c r="B14" s="58" t="s">
        <v>44</v>
      </c>
      <c r="C14" s="57">
        <v>6</v>
      </c>
      <c r="D14" s="57">
        <v>10</v>
      </c>
      <c r="E14" s="57">
        <v>3</v>
      </c>
      <c r="F14" s="57">
        <v>5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23"/>
      <c r="R14" s="23"/>
      <c r="S14" s="23"/>
      <c r="T14" s="23"/>
      <c r="U14" s="23"/>
      <c r="V14" s="23"/>
      <c r="W14" s="23"/>
      <c r="X14" s="23"/>
      <c r="Y14" s="24"/>
      <c r="Z14" s="24"/>
      <c r="AA14" s="24"/>
      <c r="AB14" s="24"/>
      <c r="AC14" s="9">
        <f t="shared" si="1"/>
        <v>24</v>
      </c>
      <c r="AD14" s="46">
        <f t="shared" si="2"/>
        <v>0.8</v>
      </c>
      <c r="AE14" s="51">
        <f t="shared" si="3"/>
        <v>4</v>
      </c>
    </row>
    <row r="15" spans="1:36" s="1" customFormat="1" ht="15" customHeight="1">
      <c r="A15" s="55">
        <v>6</v>
      </c>
      <c r="B15" s="58" t="s">
        <v>45</v>
      </c>
      <c r="C15" s="57">
        <v>10</v>
      </c>
      <c r="D15" s="57">
        <v>9</v>
      </c>
      <c r="E15" s="57">
        <v>5</v>
      </c>
      <c r="F15" s="57">
        <v>5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3"/>
      <c r="R15" s="23"/>
      <c r="S15" s="23"/>
      <c r="T15" s="23"/>
      <c r="U15" s="23"/>
      <c r="V15" s="23"/>
      <c r="W15" s="23"/>
      <c r="X15" s="23"/>
      <c r="Y15" s="24"/>
      <c r="Z15" s="24"/>
      <c r="AA15" s="24"/>
      <c r="AB15" s="24"/>
      <c r="AC15" s="9">
        <f t="shared" si="1"/>
        <v>29</v>
      </c>
      <c r="AD15" s="46">
        <f t="shared" si="2"/>
        <v>0.96666666666666667</v>
      </c>
      <c r="AE15" s="51">
        <f t="shared" si="3"/>
        <v>5</v>
      </c>
    </row>
    <row r="16" spans="1:36" s="1" customFormat="1" ht="15" customHeight="1">
      <c r="A16" s="55">
        <v>7</v>
      </c>
      <c r="B16" s="58" t="s">
        <v>46</v>
      </c>
      <c r="C16" s="57">
        <v>10</v>
      </c>
      <c r="D16" s="57">
        <v>10</v>
      </c>
      <c r="E16" s="57">
        <v>5</v>
      </c>
      <c r="F16" s="57">
        <v>5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23"/>
      <c r="R16" s="23"/>
      <c r="S16" s="23"/>
      <c r="T16" s="23"/>
      <c r="U16" s="23"/>
      <c r="V16" s="23"/>
      <c r="W16" s="23"/>
      <c r="X16" s="23"/>
      <c r="Y16" s="24"/>
      <c r="Z16" s="24"/>
      <c r="AA16" s="24"/>
      <c r="AB16" s="24"/>
      <c r="AC16" s="9">
        <f t="shared" si="1"/>
        <v>30</v>
      </c>
      <c r="AD16" s="46">
        <f t="shared" si="2"/>
        <v>1</v>
      </c>
      <c r="AE16" s="51">
        <f t="shared" si="3"/>
        <v>5</v>
      </c>
    </row>
    <row r="17" spans="1:31" s="1" customFormat="1" ht="15" customHeight="1">
      <c r="A17" s="55">
        <v>8</v>
      </c>
      <c r="B17" s="58" t="s">
        <v>47</v>
      </c>
      <c r="C17" s="57">
        <v>10</v>
      </c>
      <c r="D17" s="57">
        <v>10</v>
      </c>
      <c r="E17" s="57">
        <v>3</v>
      </c>
      <c r="F17" s="57">
        <v>5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23"/>
      <c r="R17" s="23"/>
      <c r="S17" s="23"/>
      <c r="T17" s="23"/>
      <c r="U17" s="23"/>
      <c r="V17" s="23"/>
      <c r="W17" s="23"/>
      <c r="X17" s="23"/>
      <c r="Y17" s="24"/>
      <c r="Z17" s="24"/>
      <c r="AA17" s="24"/>
      <c r="AB17" s="24"/>
      <c r="AC17" s="9">
        <f t="shared" si="1"/>
        <v>28</v>
      </c>
      <c r="AD17" s="46">
        <f t="shared" si="2"/>
        <v>0.93333333333333335</v>
      </c>
      <c r="AE17" s="51">
        <f t="shared" si="3"/>
        <v>5</v>
      </c>
    </row>
    <row r="18" spans="1:31" s="1" customFormat="1" ht="15" customHeight="1">
      <c r="A18" s="55">
        <v>9</v>
      </c>
      <c r="B18" s="58" t="s">
        <v>48</v>
      </c>
      <c r="C18" s="57">
        <v>7</v>
      </c>
      <c r="D18" s="57">
        <v>8</v>
      </c>
      <c r="E18" s="57">
        <v>3</v>
      </c>
      <c r="F18" s="57">
        <v>5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23"/>
      <c r="R18" s="23"/>
      <c r="S18" s="23"/>
      <c r="T18" s="23"/>
      <c r="U18" s="23"/>
      <c r="V18" s="23"/>
      <c r="W18" s="23"/>
      <c r="X18" s="23"/>
      <c r="Y18" s="24"/>
      <c r="Z18" s="24"/>
      <c r="AA18" s="24"/>
      <c r="AB18" s="24"/>
      <c r="AC18" s="9">
        <f t="shared" si="1"/>
        <v>23</v>
      </c>
      <c r="AD18" s="46">
        <f t="shared" si="2"/>
        <v>0.76666666666666672</v>
      </c>
      <c r="AE18" s="51">
        <f t="shared" si="3"/>
        <v>4</v>
      </c>
    </row>
    <row r="19" spans="1:31" s="1" customFormat="1" ht="15" customHeight="1">
      <c r="A19" s="55">
        <v>10</v>
      </c>
      <c r="B19" s="58" t="s">
        <v>49</v>
      </c>
      <c r="C19" s="57">
        <v>10</v>
      </c>
      <c r="D19" s="57">
        <v>10</v>
      </c>
      <c r="E19" s="57">
        <v>5</v>
      </c>
      <c r="F19" s="57">
        <v>5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23"/>
      <c r="R19" s="23"/>
      <c r="S19" s="23"/>
      <c r="T19" s="23"/>
      <c r="U19" s="23"/>
      <c r="V19" s="23"/>
      <c r="W19" s="23"/>
      <c r="X19" s="23"/>
      <c r="Y19" s="24"/>
      <c r="Z19" s="24"/>
      <c r="AA19" s="24"/>
      <c r="AB19" s="24"/>
      <c r="AC19" s="9">
        <f t="shared" si="1"/>
        <v>30</v>
      </c>
      <c r="AD19" s="46">
        <f t="shared" si="2"/>
        <v>1</v>
      </c>
      <c r="AE19" s="51">
        <f t="shared" si="3"/>
        <v>5</v>
      </c>
    </row>
    <row r="20" spans="1:31" s="1" customFormat="1" ht="15" customHeight="1">
      <c r="A20" s="55">
        <v>11</v>
      </c>
      <c r="B20" s="58" t="s">
        <v>50</v>
      </c>
      <c r="C20" s="57">
        <v>10</v>
      </c>
      <c r="D20" s="57">
        <v>10</v>
      </c>
      <c r="E20" s="57">
        <v>5</v>
      </c>
      <c r="F20" s="57">
        <v>5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1"/>
      <c r="R20" s="41"/>
      <c r="S20" s="41"/>
      <c r="T20" s="41"/>
      <c r="U20" s="41"/>
      <c r="V20" s="41"/>
      <c r="W20" s="9"/>
      <c r="X20" s="9"/>
      <c r="Y20" s="9"/>
      <c r="Z20" s="9"/>
      <c r="AA20" s="9"/>
      <c r="AB20" s="9"/>
      <c r="AC20" s="9">
        <f t="shared" si="1"/>
        <v>30</v>
      </c>
      <c r="AD20" s="46">
        <f t="shared" si="2"/>
        <v>1</v>
      </c>
      <c r="AE20" s="51">
        <f t="shared" si="3"/>
        <v>5</v>
      </c>
    </row>
    <row r="21" spans="1:31" s="1" customFormat="1" ht="15" customHeight="1">
      <c r="A21" s="55">
        <v>12</v>
      </c>
      <c r="B21" s="56" t="s">
        <v>51</v>
      </c>
      <c r="C21" s="57">
        <v>4</v>
      </c>
      <c r="D21" s="57">
        <v>10</v>
      </c>
      <c r="E21" s="57">
        <v>2</v>
      </c>
      <c r="F21" s="57">
        <v>5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41"/>
      <c r="R21" s="41"/>
      <c r="S21" s="41"/>
      <c r="T21" s="41"/>
      <c r="U21" s="41"/>
      <c r="V21" s="41"/>
      <c r="W21" s="9"/>
      <c r="X21" s="9"/>
      <c r="Y21" s="9"/>
      <c r="Z21" s="9"/>
      <c r="AA21" s="9"/>
      <c r="AB21" s="9"/>
      <c r="AC21" s="9">
        <f t="shared" si="1"/>
        <v>21</v>
      </c>
      <c r="AD21" s="46">
        <f t="shared" si="2"/>
        <v>0.7</v>
      </c>
      <c r="AE21" s="51">
        <f t="shared" si="3"/>
        <v>4</v>
      </c>
    </row>
    <row r="22" spans="1:31" s="1" customFormat="1" ht="15" customHeight="1">
      <c r="A22" s="55">
        <v>13</v>
      </c>
      <c r="B22" s="56" t="s">
        <v>52</v>
      </c>
      <c r="C22" s="57">
        <v>10</v>
      </c>
      <c r="D22" s="57">
        <v>10</v>
      </c>
      <c r="E22" s="57">
        <v>3</v>
      </c>
      <c r="F22" s="57">
        <v>5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41"/>
      <c r="R22" s="41"/>
      <c r="S22" s="41"/>
      <c r="T22" s="41"/>
      <c r="U22" s="41"/>
      <c r="V22" s="41"/>
      <c r="W22" s="9"/>
      <c r="X22" s="9"/>
      <c r="Y22" s="9"/>
      <c r="Z22" s="9"/>
      <c r="AA22" s="9"/>
      <c r="AB22" s="9"/>
      <c r="AC22" s="9">
        <f t="shared" si="1"/>
        <v>28</v>
      </c>
      <c r="AD22" s="46">
        <f t="shared" si="2"/>
        <v>0.93333333333333335</v>
      </c>
      <c r="AE22" s="51">
        <f t="shared" si="3"/>
        <v>5</v>
      </c>
    </row>
    <row r="23" spans="1:31" s="1" customFormat="1" ht="15" customHeight="1">
      <c r="A23" s="55">
        <v>14</v>
      </c>
      <c r="B23" s="58" t="s">
        <v>53</v>
      </c>
      <c r="C23" s="57">
        <v>10</v>
      </c>
      <c r="D23" s="57">
        <v>10</v>
      </c>
      <c r="E23" s="57">
        <v>5</v>
      </c>
      <c r="F23" s="57">
        <v>5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41"/>
      <c r="R23" s="41"/>
      <c r="S23" s="41"/>
      <c r="T23" s="41"/>
      <c r="U23" s="41"/>
      <c r="V23" s="41"/>
      <c r="W23" s="9"/>
      <c r="X23" s="9"/>
      <c r="Y23" s="9"/>
      <c r="Z23" s="9"/>
      <c r="AA23" s="9"/>
      <c r="AB23" s="9"/>
      <c r="AC23" s="9">
        <f t="shared" si="1"/>
        <v>30</v>
      </c>
      <c r="AD23" s="46">
        <f t="shared" si="2"/>
        <v>1</v>
      </c>
      <c r="AE23" s="51">
        <f t="shared" si="3"/>
        <v>5</v>
      </c>
    </row>
    <row r="24" spans="1:31" s="1" customFormat="1" ht="15" customHeight="1">
      <c r="A24" s="55">
        <v>15</v>
      </c>
      <c r="B24" s="58" t="s">
        <v>54</v>
      </c>
      <c r="C24" s="57">
        <v>10</v>
      </c>
      <c r="D24" s="57">
        <v>10</v>
      </c>
      <c r="E24" s="57">
        <v>5</v>
      </c>
      <c r="F24" s="57">
        <v>5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41"/>
      <c r="R24" s="41"/>
      <c r="S24" s="41"/>
      <c r="T24" s="41"/>
      <c r="U24" s="41"/>
      <c r="V24" s="41"/>
      <c r="W24" s="9"/>
      <c r="X24" s="9"/>
      <c r="Y24" s="9"/>
      <c r="Z24" s="9"/>
      <c r="AA24" s="9"/>
      <c r="AB24" s="9"/>
      <c r="AC24" s="9">
        <f t="shared" si="1"/>
        <v>30</v>
      </c>
      <c r="AD24" s="46">
        <f t="shared" si="2"/>
        <v>1</v>
      </c>
      <c r="AE24" s="51">
        <f t="shared" si="3"/>
        <v>5</v>
      </c>
    </row>
    <row r="25" spans="1:31" s="1" customFormat="1" ht="15" customHeight="1">
      <c r="A25" s="55">
        <v>16</v>
      </c>
      <c r="B25" s="58" t="s">
        <v>55</v>
      </c>
      <c r="C25" s="57">
        <v>9</v>
      </c>
      <c r="D25" s="57">
        <v>10</v>
      </c>
      <c r="E25" s="57">
        <v>5</v>
      </c>
      <c r="F25" s="57">
        <v>5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41"/>
      <c r="R25" s="41"/>
      <c r="S25" s="41"/>
      <c r="T25" s="41"/>
      <c r="U25" s="41"/>
      <c r="V25" s="41"/>
      <c r="W25" s="9"/>
      <c r="X25" s="9"/>
      <c r="Y25" s="9"/>
      <c r="Z25" s="9"/>
      <c r="AA25" s="9"/>
      <c r="AB25" s="9"/>
      <c r="AC25" s="9">
        <f t="shared" si="1"/>
        <v>29</v>
      </c>
      <c r="AD25" s="46">
        <f t="shared" si="2"/>
        <v>0.96666666666666667</v>
      </c>
      <c r="AE25" s="51">
        <f t="shared" si="3"/>
        <v>5</v>
      </c>
    </row>
    <row r="26" spans="1:31" s="1" customFormat="1" ht="15" customHeight="1">
      <c r="A26" s="55">
        <v>17</v>
      </c>
      <c r="B26" s="56" t="s">
        <v>56</v>
      </c>
      <c r="C26" s="57">
        <v>6</v>
      </c>
      <c r="D26" s="57">
        <v>10</v>
      </c>
      <c r="E26" s="57">
        <v>2</v>
      </c>
      <c r="F26" s="57">
        <v>2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41"/>
      <c r="R26" s="41"/>
      <c r="S26" s="41"/>
      <c r="T26" s="41"/>
      <c r="U26" s="41"/>
      <c r="V26" s="41"/>
      <c r="W26" s="9"/>
      <c r="X26" s="9"/>
      <c r="Y26" s="9"/>
      <c r="Z26" s="9"/>
      <c r="AA26" s="9"/>
      <c r="AB26" s="9"/>
      <c r="AC26" s="9">
        <f t="shared" si="1"/>
        <v>20</v>
      </c>
      <c r="AD26" s="46">
        <f t="shared" si="2"/>
        <v>0.66666666666666663</v>
      </c>
      <c r="AE26" s="51">
        <f t="shared" si="3"/>
        <v>4</v>
      </c>
    </row>
    <row r="27" spans="1:31" ht="15" customHeight="1">
      <c r="A27" s="108" t="s">
        <v>3</v>
      </c>
      <c r="B27" s="108"/>
      <c r="C27" s="47">
        <f>SUM(C10:C26)</f>
        <v>150</v>
      </c>
      <c r="D27" s="47">
        <f>SUM(D10:D26)</f>
        <v>166</v>
      </c>
      <c r="E27" s="47">
        <f>SUM(E10:E26)</f>
        <v>71</v>
      </c>
      <c r="F27" s="47">
        <f>SUM(F10:F26)</f>
        <v>82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26">
        <f>AVERAGE(AC10:AC26)</f>
        <v>27.588235294117649</v>
      </c>
      <c r="AD27" s="27">
        <f>AVERAGE(AD10:AD26)</f>
        <v>0.91960784313725485</v>
      </c>
      <c r="AE27" s="28">
        <f>AVERAGE(AE10:AE26)</f>
        <v>4.7647058823529411</v>
      </c>
    </row>
    <row r="28" spans="1:31" ht="15.75">
      <c r="A28" s="109" t="s">
        <v>8</v>
      </c>
      <c r="B28" s="109"/>
      <c r="C28" s="59">
        <f>C27/($W$5*C9)</f>
        <v>0.88235294117647056</v>
      </c>
      <c r="D28" s="59">
        <f>D27/($W$5*D9)</f>
        <v>0.97647058823529409</v>
      </c>
      <c r="E28" s="59">
        <f>E27/($W$5*E9)</f>
        <v>0.83529411764705885</v>
      </c>
      <c r="F28" s="59">
        <f>F27/($W$5*F9)</f>
        <v>0.96470588235294119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  <c r="AE28" s="60"/>
    </row>
    <row r="29" spans="1:31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1.75" customHeight="1">
      <c r="A30" s="103" t="s">
        <v>14</v>
      </c>
      <c r="B30" s="110"/>
      <c r="C30" s="13">
        <f>U5</f>
        <v>17</v>
      </c>
      <c r="D30" s="103" t="s">
        <v>15</v>
      </c>
      <c r="E30" s="110"/>
      <c r="F30" s="110"/>
      <c r="G30" s="110"/>
      <c r="H30" s="13">
        <f>W5</f>
        <v>17</v>
      </c>
      <c r="I30" s="32"/>
      <c r="J30" s="32"/>
      <c r="K30" s="103"/>
      <c r="L30" s="110"/>
      <c r="M30" s="110"/>
      <c r="N30" s="110"/>
      <c r="O30" s="110"/>
      <c r="P30" s="110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4"/>
      <c r="AD30" s="4"/>
      <c r="AE30" s="4"/>
    </row>
    <row r="31" spans="1:31" ht="30" customHeight="1">
      <c r="A31" s="32" t="s">
        <v>16</v>
      </c>
      <c r="B31" s="33"/>
      <c r="C31" s="13"/>
      <c r="D31" s="32"/>
      <c r="E31" s="33">
        <f>COUNTIF(AD10:AD26,"&gt;=50%")</f>
        <v>17</v>
      </c>
      <c r="F31" s="34" t="s">
        <v>22</v>
      </c>
      <c r="G31" s="113">
        <f>COUNTIF(AD10:AD26,"&gt;=50%")/W5</f>
        <v>1</v>
      </c>
      <c r="H31" s="11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4"/>
      <c r="AD31" s="4"/>
      <c r="AE31" s="4"/>
    </row>
    <row r="32" spans="1:31" ht="15.75">
      <c r="A32" s="32" t="s">
        <v>17</v>
      </c>
      <c r="B32" s="32"/>
      <c r="C32" s="32"/>
      <c r="D32" s="32"/>
      <c r="E32" s="32">
        <f>COUNTIF(AD10:AD26,"&gt;=64%")</f>
        <v>17</v>
      </c>
      <c r="F32" s="35" t="s">
        <v>22</v>
      </c>
      <c r="G32" s="114">
        <f>COUNTIF(AD10:AD26,"&gt;=64%")/W5</f>
        <v>1</v>
      </c>
      <c r="H32" s="11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6"/>
      <c r="AD32" s="6"/>
      <c r="AE32" s="6"/>
    </row>
    <row r="33" spans="1:31" ht="15.75">
      <c r="A33" s="4" t="s">
        <v>18</v>
      </c>
      <c r="B33" s="32"/>
      <c r="C33" s="32"/>
      <c r="D33" s="32"/>
      <c r="E33" s="32">
        <f>COUNTIF(AD10:AD26,"&gt;=75%")</f>
        <v>15</v>
      </c>
      <c r="F33" s="35" t="s">
        <v>22</v>
      </c>
      <c r="G33" s="114">
        <f>COUNTIF(AD10:AD26,"&gt;=75%")/W5</f>
        <v>0.88235294117647056</v>
      </c>
      <c r="H33" s="11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4"/>
      <c r="AD33" s="4"/>
      <c r="AE33" s="4"/>
    </row>
    <row r="34" spans="1:31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4"/>
      <c r="AD34" s="4"/>
      <c r="AE34" s="4"/>
    </row>
    <row r="35" spans="1:31" ht="15.75">
      <c r="A35" s="42" t="s">
        <v>19</v>
      </c>
      <c r="B35" s="43"/>
      <c r="C35" s="43"/>
      <c r="D35" s="43"/>
      <c r="E35" s="43"/>
      <c r="F35" s="43"/>
      <c r="G35" s="43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6"/>
      <c r="AD35" s="6"/>
      <c r="AE35" s="6"/>
    </row>
    <row r="36" spans="1:31" ht="15.75">
      <c r="A36" s="103" t="s">
        <v>31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2"/>
      <c r="Y36" s="5"/>
      <c r="Z36" s="5"/>
      <c r="AA36" s="5"/>
      <c r="AB36" s="7"/>
      <c r="AC36" s="16"/>
      <c r="AD36" s="16"/>
      <c r="AE36" s="4"/>
    </row>
    <row r="37" spans="1:31" ht="15.75">
      <c r="A37" s="103" t="s">
        <v>32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2"/>
      <c r="Y37" s="5"/>
      <c r="Z37" s="5"/>
      <c r="AA37" s="5"/>
      <c r="AB37" s="5"/>
      <c r="AC37" s="16"/>
      <c r="AD37" s="16"/>
      <c r="AE37" s="4"/>
    </row>
    <row r="38" spans="1:31" ht="15.75">
      <c r="A38" s="103" t="s">
        <v>33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2"/>
      <c r="Y38" s="5"/>
      <c r="Z38" s="5"/>
      <c r="AA38" s="5"/>
      <c r="AB38" s="5"/>
      <c r="AC38" s="16"/>
      <c r="AD38" s="16"/>
      <c r="AE38" s="4"/>
    </row>
    <row r="39" spans="1:31" ht="15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2"/>
      <c r="Y39" s="2"/>
      <c r="Z39" s="2"/>
      <c r="AA39" s="2"/>
      <c r="AB39" s="2"/>
    </row>
    <row r="40" spans="1:31" ht="15.7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2"/>
      <c r="Z40" s="2"/>
      <c r="AA40" s="2"/>
      <c r="AB40" s="2"/>
    </row>
    <row r="41" spans="1:31" ht="15.7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2"/>
      <c r="Y41" s="2"/>
      <c r="Z41" s="2"/>
      <c r="AA41" s="2"/>
      <c r="AB41" s="2"/>
    </row>
    <row r="42" spans="1:3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29"/>
      <c r="Y42" s="29"/>
      <c r="Z42" s="29"/>
      <c r="AA42" s="29"/>
      <c r="AB42" s="29"/>
    </row>
  </sheetData>
  <mergeCells count="44">
    <mergeCell ref="A42:W42"/>
    <mergeCell ref="A37:W37"/>
    <mergeCell ref="A38:W38"/>
    <mergeCell ref="A39:W39"/>
    <mergeCell ref="A40:W40"/>
    <mergeCell ref="A41:W41"/>
    <mergeCell ref="A1:AE1"/>
    <mergeCell ref="A2:AE2"/>
    <mergeCell ref="A3:D3"/>
    <mergeCell ref="E3:R3"/>
    <mergeCell ref="U3:V4"/>
    <mergeCell ref="W3:X4"/>
    <mergeCell ref="Y3:Y4"/>
    <mergeCell ref="Z3:Z4"/>
    <mergeCell ref="AA3:AA4"/>
    <mergeCell ref="AB3:AB4"/>
    <mergeCell ref="AC3:AC4"/>
    <mergeCell ref="AD3:AD4"/>
    <mergeCell ref="AE3:AE4"/>
    <mergeCell ref="A4:D4"/>
    <mergeCell ref="E4:F4"/>
    <mergeCell ref="G4:I4"/>
    <mergeCell ref="J4:L4"/>
    <mergeCell ref="M4:O4"/>
    <mergeCell ref="P4:R4"/>
    <mergeCell ref="A5:D5"/>
    <mergeCell ref="E5:F5"/>
    <mergeCell ref="U5:V5"/>
    <mergeCell ref="W5:X5"/>
    <mergeCell ref="A6:B6"/>
    <mergeCell ref="AD7:AD8"/>
    <mergeCell ref="AE7:AE8"/>
    <mergeCell ref="A7:A8"/>
    <mergeCell ref="B7:B8"/>
    <mergeCell ref="G31:H31"/>
    <mergeCell ref="G32:H32"/>
    <mergeCell ref="G33:H33"/>
    <mergeCell ref="A36:W36"/>
    <mergeCell ref="AC7:AC8"/>
    <mergeCell ref="A27:B27"/>
    <mergeCell ref="A28:B28"/>
    <mergeCell ref="A30:B30"/>
    <mergeCell ref="D30:G30"/>
    <mergeCell ref="K30:P30"/>
  </mergeCells>
  <pageMargins left="0.19685039370078741" right="0.19685039370078741" top="0.19685039370078741" bottom="0.19685039370078741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49"/>
  <sheetViews>
    <sheetView tabSelected="1" zoomScale="70" zoomScaleNormal="70" workbookViewId="0">
      <selection activeCell="I14" sqref="I14"/>
    </sheetView>
  </sheetViews>
  <sheetFormatPr defaultRowHeight="15"/>
  <cols>
    <col min="1" max="1" width="4.42578125" customWidth="1"/>
    <col min="2" max="2" width="24.7109375" customWidth="1"/>
    <col min="3" max="3" width="5.5703125" customWidth="1"/>
    <col min="4" max="5" width="6.28515625" customWidth="1"/>
    <col min="6" max="6" width="6" customWidth="1"/>
    <col min="7" max="7" width="4.5703125" customWidth="1"/>
    <col min="8" max="8" width="6.42578125" customWidth="1"/>
    <col min="9" max="9" width="4.7109375" customWidth="1"/>
    <col min="10" max="10" width="5" customWidth="1"/>
    <col min="11" max="11" width="5.7109375" customWidth="1"/>
    <col min="12" max="12" width="5.85546875" customWidth="1"/>
    <col min="13" max="13" width="5.5703125" customWidth="1"/>
    <col min="14" max="14" width="5.140625" customWidth="1"/>
    <col min="15" max="15" width="4.5703125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4.85546875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77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6" ht="31.5" customHeight="1">
      <c r="A2" s="78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6" ht="28.5" customHeight="1">
      <c r="A3" s="80" t="s">
        <v>34</v>
      </c>
      <c r="B3" s="81"/>
      <c r="C3" s="81"/>
      <c r="D3" s="81"/>
      <c r="E3" s="82" t="s">
        <v>23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22"/>
      <c r="T3" s="61"/>
      <c r="U3" s="85" t="s">
        <v>13</v>
      </c>
      <c r="V3" s="86"/>
      <c r="W3" s="87" t="s">
        <v>6</v>
      </c>
      <c r="X3" s="87"/>
      <c r="Y3" s="88">
        <v>5</v>
      </c>
      <c r="Z3" s="85">
        <v>4</v>
      </c>
      <c r="AA3" s="85">
        <v>3</v>
      </c>
      <c r="AB3" s="85">
        <v>2</v>
      </c>
      <c r="AC3" s="86" t="s">
        <v>12</v>
      </c>
      <c r="AD3" s="86" t="s">
        <v>11</v>
      </c>
      <c r="AE3" s="85" t="s">
        <v>7</v>
      </c>
    </row>
    <row r="4" spans="1:36" ht="21.75" customHeight="1">
      <c r="A4" s="90" t="s">
        <v>5</v>
      </c>
      <c r="B4" s="91"/>
      <c r="C4" s="91"/>
      <c r="D4" s="91"/>
      <c r="E4" s="92" t="s">
        <v>28</v>
      </c>
      <c r="F4" s="93"/>
      <c r="G4" s="94" t="s">
        <v>24</v>
      </c>
      <c r="H4" s="94"/>
      <c r="I4" s="95"/>
      <c r="J4" s="96" t="s">
        <v>25</v>
      </c>
      <c r="K4" s="94"/>
      <c r="L4" s="95"/>
      <c r="M4" s="96" t="s">
        <v>26</v>
      </c>
      <c r="N4" s="94"/>
      <c r="O4" s="95"/>
      <c r="P4" s="96" t="s">
        <v>27</v>
      </c>
      <c r="Q4" s="94"/>
      <c r="R4" s="94"/>
      <c r="S4" s="66"/>
      <c r="T4" s="65"/>
      <c r="U4" s="86"/>
      <c r="V4" s="86"/>
      <c r="W4" s="87"/>
      <c r="X4" s="87"/>
      <c r="Y4" s="89"/>
      <c r="Z4" s="85"/>
      <c r="AA4" s="85"/>
      <c r="AB4" s="85"/>
      <c r="AC4" s="86"/>
      <c r="AD4" s="86"/>
      <c r="AE4" s="85"/>
    </row>
    <row r="5" spans="1:36" ht="36" customHeight="1">
      <c r="A5" s="80" t="s">
        <v>35</v>
      </c>
      <c r="B5" s="81"/>
      <c r="C5" s="81"/>
      <c r="D5" s="81"/>
      <c r="E5" s="97" t="s">
        <v>29</v>
      </c>
      <c r="F5" s="98"/>
      <c r="G5" s="36">
        <v>30</v>
      </c>
      <c r="H5" s="37" t="s">
        <v>22</v>
      </c>
      <c r="I5" s="38">
        <v>27</v>
      </c>
      <c r="J5" s="39">
        <v>26</v>
      </c>
      <c r="K5" s="37" t="s">
        <v>22</v>
      </c>
      <c r="L5" s="38">
        <v>20</v>
      </c>
      <c r="M5" s="39">
        <v>19</v>
      </c>
      <c r="N5" s="37" t="s">
        <v>22</v>
      </c>
      <c r="O5" s="38">
        <v>15</v>
      </c>
      <c r="P5" s="39">
        <v>14</v>
      </c>
      <c r="Q5" s="37" t="s">
        <v>22</v>
      </c>
      <c r="R5" s="36">
        <v>0</v>
      </c>
      <c r="S5" s="22"/>
      <c r="T5" s="61"/>
      <c r="U5" s="99">
        <v>19</v>
      </c>
      <c r="V5" s="100"/>
      <c r="W5" s="100">
        <v>19</v>
      </c>
      <c r="X5" s="100"/>
      <c r="Y5" s="70">
        <f>COUNTIF(AE10:AE28,5)</f>
        <v>16</v>
      </c>
      <c r="Z5" s="70">
        <f>COUNTIF(AE10:AE28,4)</f>
        <v>3</v>
      </c>
      <c r="AA5" s="70">
        <f>COUNTIF(AE10:AE28,3)</f>
        <v>0</v>
      </c>
      <c r="AB5" s="70">
        <f>COUNTIF(AE10:AE28,2)</f>
        <v>0</v>
      </c>
      <c r="AC5" s="40">
        <f>(Y5*Y3+Z5*Z3+AA5*AA3+AB5*AB3)/W5</f>
        <v>4.8421052631578947</v>
      </c>
      <c r="AD5" s="25">
        <f>(Y5+Z5+AA5)/W5</f>
        <v>1</v>
      </c>
      <c r="AE5" s="11">
        <f>(Y5+Z5)/W5</f>
        <v>1</v>
      </c>
    </row>
    <row r="6" spans="1:36" ht="30" customHeight="1">
      <c r="A6" s="101" t="s">
        <v>21</v>
      </c>
      <c r="B6" s="102"/>
      <c r="C6" s="12">
        <f>AC9</f>
        <v>30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  <c r="AD6" s="4"/>
      <c r="AE6" s="4"/>
    </row>
    <row r="7" spans="1:36" ht="114" customHeight="1">
      <c r="A7" s="111" t="s">
        <v>1</v>
      </c>
      <c r="B7" s="104" t="s">
        <v>9</v>
      </c>
      <c r="C7" s="50" t="s">
        <v>36</v>
      </c>
      <c r="D7" s="50" t="s">
        <v>37</v>
      </c>
      <c r="E7" s="50" t="s">
        <v>38</v>
      </c>
      <c r="F7" s="50" t="s">
        <v>39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44"/>
      <c r="R7" s="44"/>
      <c r="S7" s="44"/>
      <c r="T7" s="44"/>
      <c r="U7" s="44"/>
      <c r="V7" s="44"/>
      <c r="W7" s="44"/>
      <c r="X7" s="45"/>
      <c r="Y7" s="45"/>
      <c r="Z7" s="45"/>
      <c r="AA7" s="45"/>
      <c r="AB7" s="45"/>
      <c r="AC7" s="104" t="s">
        <v>10</v>
      </c>
      <c r="AD7" s="104" t="s">
        <v>2</v>
      </c>
      <c r="AE7" s="106" t="s">
        <v>0</v>
      </c>
      <c r="AJ7" s="1"/>
    </row>
    <row r="8" spans="1:36" ht="16.5" customHeight="1">
      <c r="A8" s="112"/>
      <c r="B8" s="105"/>
      <c r="C8" s="48">
        <v>1</v>
      </c>
      <c r="D8" s="48">
        <f>C8+1</f>
        <v>2</v>
      </c>
      <c r="E8" s="48">
        <f t="shared" ref="E8:F8" si="0">D8+1</f>
        <v>3</v>
      </c>
      <c r="F8" s="48">
        <f t="shared" si="0"/>
        <v>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105"/>
      <c r="AD8" s="105"/>
      <c r="AE8" s="107"/>
      <c r="AJ8" s="1"/>
    </row>
    <row r="9" spans="1:36" ht="30" customHeight="1" thickBot="1">
      <c r="A9" s="53"/>
      <c r="B9" s="48" t="s">
        <v>20</v>
      </c>
      <c r="C9" s="116">
        <v>10</v>
      </c>
      <c r="D9" s="116">
        <v>10</v>
      </c>
      <c r="E9" s="116">
        <v>5</v>
      </c>
      <c r="F9" s="116">
        <v>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68">
        <f>SUM(C9:AB9)</f>
        <v>30</v>
      </c>
      <c r="AD9" s="68"/>
      <c r="AE9" s="69"/>
      <c r="AJ9" s="1"/>
    </row>
    <row r="10" spans="1:36" s="1" customFormat="1" ht="15" customHeight="1" thickBot="1">
      <c r="A10" s="55">
        <v>1</v>
      </c>
      <c r="B10" s="72" t="s">
        <v>59</v>
      </c>
      <c r="C10" s="117">
        <v>10</v>
      </c>
      <c r="D10" s="118">
        <v>9</v>
      </c>
      <c r="E10" s="118">
        <v>5</v>
      </c>
      <c r="F10" s="118">
        <v>5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23"/>
      <c r="R10" s="23"/>
      <c r="S10" s="23"/>
      <c r="T10" s="23"/>
      <c r="U10" s="23"/>
      <c r="V10" s="23"/>
      <c r="W10" s="23"/>
      <c r="X10" s="23"/>
      <c r="Y10" s="24"/>
      <c r="Z10" s="24"/>
      <c r="AA10" s="24"/>
      <c r="AB10" s="24"/>
      <c r="AC10" s="9">
        <f t="shared" ref="AC10:AC28" si="1">SUM(C10:AB10)</f>
        <v>29</v>
      </c>
      <c r="AD10" s="46">
        <f>AC10/$C$6</f>
        <v>0.96666666666666667</v>
      </c>
      <c r="AE10" s="67">
        <f>IF(AC10&gt;=$I$5,5,IF(AC10&gt;=$L$5,4,IF(AC10&gt;=$O$5,3,2)))</f>
        <v>5</v>
      </c>
    </row>
    <row r="11" spans="1:36" s="1" customFormat="1" ht="15" customHeight="1" thickBot="1">
      <c r="A11" s="55">
        <v>2</v>
      </c>
      <c r="B11" s="73" t="s">
        <v>60</v>
      </c>
      <c r="C11" s="117">
        <v>9</v>
      </c>
      <c r="D11" s="118">
        <v>6</v>
      </c>
      <c r="E11" s="118">
        <v>4</v>
      </c>
      <c r="F11" s="118">
        <v>5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23"/>
      <c r="R11" s="23"/>
      <c r="S11" s="23"/>
      <c r="T11" s="23"/>
      <c r="U11" s="23"/>
      <c r="V11" s="23"/>
      <c r="W11" s="23"/>
      <c r="X11" s="23"/>
      <c r="Y11" s="24"/>
      <c r="Z11" s="24"/>
      <c r="AA11" s="24"/>
      <c r="AB11" s="24"/>
      <c r="AC11" s="9">
        <f t="shared" si="1"/>
        <v>24</v>
      </c>
      <c r="AD11" s="46">
        <f t="shared" ref="AD11:AD28" si="2">AC11/$C$6</f>
        <v>0.8</v>
      </c>
      <c r="AE11" s="67">
        <f t="shared" ref="AE11:AE28" si="3">IF(AC11&gt;=$I$5,5,IF(AC11&gt;=$L$5,4,IF(AC11&gt;=$O$5,3,2)))</f>
        <v>4</v>
      </c>
    </row>
    <row r="12" spans="1:36" s="1" customFormat="1" ht="15" customHeight="1" thickBot="1">
      <c r="A12" s="55">
        <v>3</v>
      </c>
      <c r="B12" s="73" t="s">
        <v>61</v>
      </c>
      <c r="C12" s="119">
        <v>10</v>
      </c>
      <c r="D12" s="120">
        <v>10</v>
      </c>
      <c r="E12" s="120">
        <v>5</v>
      </c>
      <c r="F12" s="120">
        <v>5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3"/>
      <c r="R12" s="23"/>
      <c r="S12" s="23"/>
      <c r="T12" s="23"/>
      <c r="U12" s="23"/>
      <c r="V12" s="23"/>
      <c r="W12" s="23"/>
      <c r="X12" s="23"/>
      <c r="Y12" s="24"/>
      <c r="Z12" s="24"/>
      <c r="AA12" s="24"/>
      <c r="AB12" s="24"/>
      <c r="AC12" s="9">
        <f t="shared" si="1"/>
        <v>30</v>
      </c>
      <c r="AD12" s="46">
        <f t="shared" si="2"/>
        <v>1</v>
      </c>
      <c r="AE12" s="67">
        <f t="shared" si="3"/>
        <v>5</v>
      </c>
    </row>
    <row r="13" spans="1:36" s="1" customFormat="1" ht="15" customHeight="1" thickBot="1">
      <c r="A13" s="55">
        <v>4</v>
      </c>
      <c r="B13" s="73" t="s">
        <v>62</v>
      </c>
      <c r="C13" s="119">
        <v>10</v>
      </c>
      <c r="D13" s="120">
        <v>10</v>
      </c>
      <c r="E13" s="120">
        <v>5</v>
      </c>
      <c r="F13" s="120">
        <v>5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3"/>
      <c r="R13" s="23"/>
      <c r="S13" s="23"/>
      <c r="T13" s="23"/>
      <c r="U13" s="23"/>
      <c r="V13" s="23"/>
      <c r="W13" s="23"/>
      <c r="X13" s="23"/>
      <c r="Y13" s="24"/>
      <c r="Z13" s="24"/>
      <c r="AA13" s="24"/>
      <c r="AB13" s="24"/>
      <c r="AC13" s="9">
        <f t="shared" si="1"/>
        <v>30</v>
      </c>
      <c r="AD13" s="46">
        <f t="shared" si="2"/>
        <v>1</v>
      </c>
      <c r="AE13" s="67">
        <f t="shared" si="3"/>
        <v>5</v>
      </c>
    </row>
    <row r="14" spans="1:36" s="1" customFormat="1" ht="15" customHeight="1" thickBot="1">
      <c r="A14" s="55">
        <v>5</v>
      </c>
      <c r="B14" s="74" t="s">
        <v>63</v>
      </c>
      <c r="C14" s="119">
        <v>10</v>
      </c>
      <c r="D14" s="120">
        <v>10</v>
      </c>
      <c r="E14" s="120">
        <v>5</v>
      </c>
      <c r="F14" s="120">
        <v>5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23"/>
      <c r="R14" s="23"/>
      <c r="S14" s="23"/>
      <c r="T14" s="23"/>
      <c r="U14" s="23"/>
      <c r="V14" s="23"/>
      <c r="W14" s="23"/>
      <c r="X14" s="23"/>
      <c r="Y14" s="24"/>
      <c r="Z14" s="24"/>
      <c r="AA14" s="24"/>
      <c r="AB14" s="24"/>
      <c r="AC14" s="9">
        <f t="shared" si="1"/>
        <v>30</v>
      </c>
      <c r="AD14" s="46">
        <f t="shared" si="2"/>
        <v>1</v>
      </c>
      <c r="AE14" s="67">
        <f t="shared" si="3"/>
        <v>5</v>
      </c>
    </row>
    <row r="15" spans="1:36" s="1" customFormat="1" ht="15" customHeight="1" thickBot="1">
      <c r="A15" s="55">
        <v>6</v>
      </c>
      <c r="B15" s="74" t="s">
        <v>64</v>
      </c>
      <c r="C15" s="119">
        <v>9</v>
      </c>
      <c r="D15" s="120">
        <v>10</v>
      </c>
      <c r="E15" s="120">
        <v>5</v>
      </c>
      <c r="F15" s="120">
        <v>3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3"/>
      <c r="R15" s="23"/>
      <c r="S15" s="23"/>
      <c r="T15" s="23"/>
      <c r="U15" s="23"/>
      <c r="V15" s="23"/>
      <c r="W15" s="23"/>
      <c r="X15" s="23"/>
      <c r="Y15" s="24"/>
      <c r="Z15" s="24"/>
      <c r="AA15" s="24"/>
      <c r="AB15" s="24"/>
      <c r="AC15" s="9">
        <f t="shared" si="1"/>
        <v>27</v>
      </c>
      <c r="AD15" s="46">
        <f t="shared" si="2"/>
        <v>0.9</v>
      </c>
      <c r="AE15" s="67">
        <f t="shared" si="3"/>
        <v>5</v>
      </c>
    </row>
    <row r="16" spans="1:36" s="1" customFormat="1" ht="15" customHeight="1" thickBot="1">
      <c r="A16" s="55">
        <v>7</v>
      </c>
      <c r="B16" s="74" t="s">
        <v>65</v>
      </c>
      <c r="C16" s="119">
        <v>10</v>
      </c>
      <c r="D16" s="120">
        <v>10</v>
      </c>
      <c r="E16" s="120">
        <v>5</v>
      </c>
      <c r="F16" s="120">
        <v>5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23"/>
      <c r="R16" s="23"/>
      <c r="S16" s="23"/>
      <c r="T16" s="23"/>
      <c r="U16" s="23"/>
      <c r="V16" s="23"/>
      <c r="W16" s="23"/>
      <c r="X16" s="23"/>
      <c r="Y16" s="24"/>
      <c r="Z16" s="24"/>
      <c r="AA16" s="24"/>
      <c r="AB16" s="24"/>
      <c r="AC16" s="9">
        <f t="shared" si="1"/>
        <v>30</v>
      </c>
      <c r="AD16" s="46">
        <f t="shared" si="2"/>
        <v>1</v>
      </c>
      <c r="AE16" s="67">
        <f t="shared" si="3"/>
        <v>5</v>
      </c>
    </row>
    <row r="17" spans="1:31" s="1" customFormat="1" ht="15" customHeight="1" thickBot="1">
      <c r="A17" s="55">
        <v>8</v>
      </c>
      <c r="B17" s="74" t="s">
        <v>66</v>
      </c>
      <c r="C17" s="119">
        <v>10</v>
      </c>
      <c r="D17" s="120">
        <v>10</v>
      </c>
      <c r="E17" s="120">
        <v>5</v>
      </c>
      <c r="F17" s="120">
        <v>5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23"/>
      <c r="R17" s="23"/>
      <c r="S17" s="23"/>
      <c r="T17" s="23"/>
      <c r="U17" s="23"/>
      <c r="V17" s="23"/>
      <c r="W17" s="23"/>
      <c r="X17" s="23"/>
      <c r="Y17" s="24"/>
      <c r="Z17" s="24"/>
      <c r="AA17" s="24"/>
      <c r="AB17" s="24"/>
      <c r="AC17" s="9">
        <f t="shared" si="1"/>
        <v>30</v>
      </c>
      <c r="AD17" s="46">
        <f t="shared" si="2"/>
        <v>1</v>
      </c>
      <c r="AE17" s="67">
        <f t="shared" si="3"/>
        <v>5</v>
      </c>
    </row>
    <row r="18" spans="1:31" s="1" customFormat="1" ht="15" customHeight="1" thickBot="1">
      <c r="A18" s="55">
        <v>9</v>
      </c>
      <c r="B18" s="74" t="s">
        <v>67</v>
      </c>
      <c r="C18" s="119">
        <v>10</v>
      </c>
      <c r="D18" s="120">
        <v>10</v>
      </c>
      <c r="E18" s="120">
        <v>5</v>
      </c>
      <c r="F18" s="120">
        <v>5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23"/>
      <c r="R18" s="23"/>
      <c r="S18" s="23"/>
      <c r="T18" s="23"/>
      <c r="U18" s="23"/>
      <c r="V18" s="23"/>
      <c r="W18" s="23"/>
      <c r="X18" s="23"/>
      <c r="Y18" s="24"/>
      <c r="Z18" s="24"/>
      <c r="AA18" s="24"/>
      <c r="AB18" s="24"/>
      <c r="AC18" s="9">
        <f t="shared" si="1"/>
        <v>30</v>
      </c>
      <c r="AD18" s="46">
        <f t="shared" si="2"/>
        <v>1</v>
      </c>
      <c r="AE18" s="67">
        <f t="shared" si="3"/>
        <v>5</v>
      </c>
    </row>
    <row r="19" spans="1:31" s="1" customFormat="1" ht="15" customHeight="1" thickBot="1">
      <c r="A19" s="55">
        <v>10</v>
      </c>
      <c r="B19" s="74" t="s">
        <v>68</v>
      </c>
      <c r="C19" s="119">
        <v>8</v>
      </c>
      <c r="D19" s="120">
        <v>8</v>
      </c>
      <c r="E19" s="120">
        <v>5</v>
      </c>
      <c r="F19" s="120">
        <v>5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23"/>
      <c r="R19" s="23"/>
      <c r="S19" s="23"/>
      <c r="T19" s="23"/>
      <c r="U19" s="23"/>
      <c r="V19" s="23"/>
      <c r="W19" s="23"/>
      <c r="X19" s="23"/>
      <c r="Y19" s="24"/>
      <c r="Z19" s="24"/>
      <c r="AA19" s="24"/>
      <c r="AB19" s="24"/>
      <c r="AC19" s="9">
        <f t="shared" si="1"/>
        <v>26</v>
      </c>
      <c r="AD19" s="46">
        <f t="shared" si="2"/>
        <v>0.8666666666666667</v>
      </c>
      <c r="AE19" s="67">
        <f t="shared" si="3"/>
        <v>4</v>
      </c>
    </row>
    <row r="20" spans="1:31" s="1" customFormat="1" ht="15" customHeight="1" thickBot="1">
      <c r="A20" s="55">
        <v>11</v>
      </c>
      <c r="B20" s="74" t="s">
        <v>69</v>
      </c>
      <c r="C20" s="119">
        <v>10</v>
      </c>
      <c r="D20" s="120">
        <v>10</v>
      </c>
      <c r="E20" s="120">
        <v>5</v>
      </c>
      <c r="F20" s="120">
        <v>5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1"/>
      <c r="R20" s="41"/>
      <c r="S20" s="41"/>
      <c r="T20" s="41"/>
      <c r="U20" s="41"/>
      <c r="V20" s="41"/>
      <c r="W20" s="9"/>
      <c r="X20" s="9"/>
      <c r="Y20" s="9"/>
      <c r="Z20" s="9"/>
      <c r="AA20" s="9"/>
      <c r="AB20" s="9"/>
      <c r="AC20" s="9">
        <f t="shared" si="1"/>
        <v>30</v>
      </c>
      <c r="AD20" s="46">
        <f t="shared" si="2"/>
        <v>1</v>
      </c>
      <c r="AE20" s="67">
        <f t="shared" si="3"/>
        <v>5</v>
      </c>
    </row>
    <row r="21" spans="1:31" s="1" customFormat="1" ht="15" customHeight="1" thickBot="1">
      <c r="A21" s="55">
        <v>12</v>
      </c>
      <c r="B21" s="73" t="s">
        <v>70</v>
      </c>
      <c r="C21" s="119">
        <v>10</v>
      </c>
      <c r="D21" s="120">
        <v>10</v>
      </c>
      <c r="E21" s="120">
        <v>5</v>
      </c>
      <c r="F21" s="120">
        <v>5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41"/>
      <c r="R21" s="41"/>
      <c r="S21" s="41"/>
      <c r="T21" s="41"/>
      <c r="U21" s="41"/>
      <c r="V21" s="41"/>
      <c r="W21" s="9"/>
      <c r="X21" s="9"/>
      <c r="Y21" s="9"/>
      <c r="Z21" s="9"/>
      <c r="AA21" s="9"/>
      <c r="AB21" s="9"/>
      <c r="AC21" s="9">
        <f t="shared" si="1"/>
        <v>30</v>
      </c>
      <c r="AD21" s="46">
        <f t="shared" si="2"/>
        <v>1</v>
      </c>
      <c r="AE21" s="67">
        <f t="shared" si="3"/>
        <v>5</v>
      </c>
    </row>
    <row r="22" spans="1:31" s="1" customFormat="1" ht="15" customHeight="1" thickBot="1">
      <c r="A22" s="55">
        <v>13</v>
      </c>
      <c r="B22" s="73" t="s">
        <v>71</v>
      </c>
      <c r="C22" s="119">
        <v>7</v>
      </c>
      <c r="D22" s="120">
        <v>10</v>
      </c>
      <c r="E22" s="120">
        <v>5</v>
      </c>
      <c r="F22" s="120">
        <v>5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41"/>
      <c r="R22" s="41"/>
      <c r="S22" s="41"/>
      <c r="T22" s="41"/>
      <c r="U22" s="41"/>
      <c r="V22" s="41"/>
      <c r="W22" s="9"/>
      <c r="X22" s="9"/>
      <c r="Y22" s="9"/>
      <c r="Z22" s="9"/>
      <c r="AA22" s="9"/>
      <c r="AB22" s="9"/>
      <c r="AC22" s="9">
        <f t="shared" si="1"/>
        <v>27</v>
      </c>
      <c r="AD22" s="46">
        <f t="shared" si="2"/>
        <v>0.9</v>
      </c>
      <c r="AE22" s="67">
        <f t="shared" si="3"/>
        <v>5</v>
      </c>
    </row>
    <row r="23" spans="1:31" s="1" customFormat="1" ht="15" customHeight="1" thickBot="1">
      <c r="A23" s="55">
        <v>14</v>
      </c>
      <c r="B23" s="74" t="s">
        <v>72</v>
      </c>
      <c r="C23" s="119">
        <v>10</v>
      </c>
      <c r="D23" s="120">
        <v>10</v>
      </c>
      <c r="E23" s="120">
        <v>5</v>
      </c>
      <c r="F23" s="120">
        <v>4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41"/>
      <c r="R23" s="41"/>
      <c r="S23" s="41"/>
      <c r="T23" s="41"/>
      <c r="U23" s="41"/>
      <c r="V23" s="41"/>
      <c r="W23" s="9"/>
      <c r="X23" s="9"/>
      <c r="Y23" s="9"/>
      <c r="Z23" s="9"/>
      <c r="AA23" s="9"/>
      <c r="AB23" s="9"/>
      <c r="AC23" s="9">
        <f t="shared" si="1"/>
        <v>29</v>
      </c>
      <c r="AD23" s="46">
        <f t="shared" si="2"/>
        <v>0.96666666666666667</v>
      </c>
      <c r="AE23" s="67">
        <f t="shared" si="3"/>
        <v>5</v>
      </c>
    </row>
    <row r="24" spans="1:31" s="1" customFormat="1" ht="15" customHeight="1" thickBot="1">
      <c r="A24" s="55">
        <v>15</v>
      </c>
      <c r="B24" s="74" t="s">
        <v>73</v>
      </c>
      <c r="C24" s="117">
        <v>10</v>
      </c>
      <c r="D24" s="118">
        <v>10</v>
      </c>
      <c r="E24" s="118">
        <v>5</v>
      </c>
      <c r="F24" s="118">
        <v>5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41"/>
      <c r="R24" s="41"/>
      <c r="S24" s="41"/>
      <c r="T24" s="41"/>
      <c r="U24" s="41"/>
      <c r="V24" s="41"/>
      <c r="W24" s="9"/>
      <c r="X24" s="9"/>
      <c r="Y24" s="9"/>
      <c r="Z24" s="9"/>
      <c r="AA24" s="9"/>
      <c r="AB24" s="9"/>
      <c r="AC24" s="9">
        <f t="shared" si="1"/>
        <v>30</v>
      </c>
      <c r="AD24" s="46">
        <f t="shared" si="2"/>
        <v>1</v>
      </c>
      <c r="AE24" s="67">
        <f t="shared" si="3"/>
        <v>5</v>
      </c>
    </row>
    <row r="25" spans="1:31" s="1" customFormat="1" ht="15" customHeight="1" thickBot="1">
      <c r="A25" s="55">
        <v>16</v>
      </c>
      <c r="B25" s="74" t="s">
        <v>74</v>
      </c>
      <c r="C25" s="117">
        <v>10</v>
      </c>
      <c r="D25" s="118">
        <v>10</v>
      </c>
      <c r="E25" s="118">
        <v>5</v>
      </c>
      <c r="F25" s="118">
        <v>5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41"/>
      <c r="R25" s="41"/>
      <c r="S25" s="41"/>
      <c r="T25" s="41"/>
      <c r="U25" s="41"/>
      <c r="V25" s="41"/>
      <c r="W25" s="9"/>
      <c r="X25" s="9"/>
      <c r="Y25" s="9"/>
      <c r="Z25" s="9"/>
      <c r="AA25" s="9"/>
      <c r="AB25" s="9"/>
      <c r="AC25" s="9">
        <f t="shared" si="1"/>
        <v>30</v>
      </c>
      <c r="AD25" s="46">
        <f t="shared" si="2"/>
        <v>1</v>
      </c>
      <c r="AE25" s="67">
        <f t="shared" si="3"/>
        <v>5</v>
      </c>
    </row>
    <row r="26" spans="1:31" s="1" customFormat="1" ht="15" customHeight="1" thickBot="1">
      <c r="A26" s="55">
        <v>17</v>
      </c>
      <c r="B26" s="73" t="s">
        <v>75</v>
      </c>
      <c r="C26" s="119">
        <v>10</v>
      </c>
      <c r="D26" s="120">
        <v>8</v>
      </c>
      <c r="E26" s="120">
        <v>5</v>
      </c>
      <c r="F26" s="120">
        <v>5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41"/>
      <c r="R26" s="41"/>
      <c r="S26" s="41"/>
      <c r="T26" s="41"/>
      <c r="U26" s="41"/>
      <c r="V26" s="41"/>
      <c r="W26" s="9"/>
      <c r="X26" s="9"/>
      <c r="Y26" s="9"/>
      <c r="Z26" s="9"/>
      <c r="AA26" s="9"/>
      <c r="AB26" s="9"/>
      <c r="AC26" s="9">
        <f t="shared" si="1"/>
        <v>28</v>
      </c>
      <c r="AD26" s="46">
        <f t="shared" si="2"/>
        <v>0.93333333333333335</v>
      </c>
      <c r="AE26" s="67">
        <f t="shared" si="3"/>
        <v>5</v>
      </c>
    </row>
    <row r="27" spans="1:31" s="1" customFormat="1" ht="15" customHeight="1" thickBot="1">
      <c r="A27" s="55">
        <v>18</v>
      </c>
      <c r="B27" s="74" t="s">
        <v>76</v>
      </c>
      <c r="C27" s="119">
        <v>10</v>
      </c>
      <c r="D27" s="120">
        <v>6</v>
      </c>
      <c r="E27" s="120">
        <v>5</v>
      </c>
      <c r="F27" s="120">
        <v>5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41"/>
      <c r="R27" s="41"/>
      <c r="S27" s="41"/>
      <c r="T27" s="41"/>
      <c r="U27" s="41"/>
      <c r="V27" s="41"/>
      <c r="W27" s="9"/>
      <c r="X27" s="9"/>
      <c r="Y27" s="9"/>
      <c r="Z27" s="9"/>
      <c r="AA27" s="9"/>
      <c r="AB27" s="9"/>
      <c r="AC27" s="9">
        <f t="shared" si="1"/>
        <v>26</v>
      </c>
      <c r="AD27" s="46">
        <f t="shared" si="2"/>
        <v>0.8666666666666667</v>
      </c>
      <c r="AE27" s="67">
        <f t="shared" si="3"/>
        <v>4</v>
      </c>
    </row>
    <row r="28" spans="1:31" s="1" customFormat="1" ht="15" customHeight="1" thickBot="1">
      <c r="A28" s="55">
        <v>19</v>
      </c>
      <c r="B28" s="73" t="s">
        <v>77</v>
      </c>
      <c r="C28" s="119">
        <v>10</v>
      </c>
      <c r="D28" s="120">
        <v>10</v>
      </c>
      <c r="E28" s="120">
        <v>5</v>
      </c>
      <c r="F28" s="120">
        <v>5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41"/>
      <c r="R28" s="41"/>
      <c r="S28" s="41"/>
      <c r="T28" s="41"/>
      <c r="U28" s="41"/>
      <c r="V28" s="41"/>
      <c r="W28" s="9"/>
      <c r="X28" s="9"/>
      <c r="Y28" s="9"/>
      <c r="Z28" s="9"/>
      <c r="AA28" s="9"/>
      <c r="AB28" s="9"/>
      <c r="AC28" s="9">
        <f t="shared" si="1"/>
        <v>30</v>
      </c>
      <c r="AD28" s="46">
        <f t="shared" si="2"/>
        <v>1</v>
      </c>
      <c r="AE28" s="67">
        <f t="shared" si="3"/>
        <v>5</v>
      </c>
    </row>
    <row r="29" spans="1:31" s="1" customFormat="1" ht="15" customHeight="1">
      <c r="A29" s="108" t="s">
        <v>3</v>
      </c>
      <c r="B29" s="108"/>
      <c r="C29" s="47">
        <f>SUM(C10:C28)</f>
        <v>183</v>
      </c>
      <c r="D29" s="47">
        <f>SUM(D10:D28)</f>
        <v>177</v>
      </c>
      <c r="E29" s="47">
        <f>SUM(E10:E28)</f>
        <v>94</v>
      </c>
      <c r="F29" s="47">
        <f>SUM(F10:F28)</f>
        <v>92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26">
        <f>AVERAGE(AC10:AC28)</f>
        <v>28.736842105263158</v>
      </c>
      <c r="AD29" s="27">
        <f>AVERAGE(AD10:AD28)</f>
        <v>0.95789473684210547</v>
      </c>
      <c r="AE29" s="28">
        <f>AVERAGE(AE10:AE28)</f>
        <v>4.8421052631578947</v>
      </c>
    </row>
    <row r="30" spans="1:31" s="1" customFormat="1" ht="15" customHeight="1">
      <c r="A30" s="109" t="s">
        <v>8</v>
      </c>
      <c r="B30" s="109"/>
      <c r="C30" s="59">
        <f>C29/($W$5*C9)</f>
        <v>0.9631578947368421</v>
      </c>
      <c r="D30" s="59">
        <f>D29/($W$5*D9)</f>
        <v>0.93157894736842106</v>
      </c>
      <c r="E30" s="59">
        <f>E29/($W$5*E9)</f>
        <v>0.98947368421052628</v>
      </c>
      <c r="F30" s="59">
        <f>F29/($W$5*F9)</f>
        <v>0.96842105263157896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  <c r="AE30" s="60"/>
    </row>
    <row r="31" spans="1:31" s="1" customFormat="1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s="1" customFormat="1" ht="15" customHeight="1">
      <c r="A32" s="103" t="s">
        <v>14</v>
      </c>
      <c r="B32" s="110"/>
      <c r="C32" s="13">
        <f>U5</f>
        <v>19</v>
      </c>
      <c r="D32" s="103" t="s">
        <v>15</v>
      </c>
      <c r="E32" s="110"/>
      <c r="F32" s="110"/>
      <c r="G32" s="110"/>
      <c r="H32" s="13">
        <f>W5</f>
        <v>19</v>
      </c>
      <c r="I32" s="61"/>
      <c r="J32" s="61"/>
      <c r="K32" s="103"/>
      <c r="L32" s="110"/>
      <c r="M32" s="110"/>
      <c r="N32" s="110"/>
      <c r="O32" s="110"/>
      <c r="P32" s="110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4"/>
      <c r="AD32" s="4"/>
      <c r="AE32" s="4"/>
    </row>
    <row r="33" spans="1:31" s="1" customFormat="1" ht="15" customHeight="1">
      <c r="A33" s="61" t="s">
        <v>16</v>
      </c>
      <c r="B33" s="62"/>
      <c r="C33" s="13"/>
      <c r="D33" s="61"/>
      <c r="E33" s="62">
        <f>COUNTIF(AD10:AD28,"&gt;=50%")</f>
        <v>19</v>
      </c>
      <c r="F33" s="63" t="s">
        <v>22</v>
      </c>
      <c r="G33" s="113">
        <f>COUNTIF(AD10:AD28,"&gt;=50%")/W5</f>
        <v>1</v>
      </c>
      <c r="H33" s="113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4"/>
      <c r="AD33" s="4"/>
      <c r="AE33" s="4"/>
    </row>
    <row r="34" spans="1:31" s="1" customFormat="1" ht="15" customHeight="1">
      <c r="A34" s="61" t="s">
        <v>17</v>
      </c>
      <c r="B34" s="61"/>
      <c r="C34" s="61"/>
      <c r="D34" s="61"/>
      <c r="E34" s="61">
        <f>COUNTIF(AD10:AD28,"&gt;=64%")</f>
        <v>19</v>
      </c>
      <c r="F34" s="64" t="s">
        <v>22</v>
      </c>
      <c r="G34" s="114">
        <f>COUNTIF(AD10:AD28,"&gt;=64%")/W5</f>
        <v>1</v>
      </c>
      <c r="H34" s="113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"/>
      <c r="AD34" s="6"/>
      <c r="AE34" s="6"/>
    </row>
    <row r="35" spans="1:31" s="1" customFormat="1" ht="15" customHeight="1">
      <c r="A35" s="4" t="s">
        <v>18</v>
      </c>
      <c r="B35" s="61"/>
      <c r="C35" s="61"/>
      <c r="D35" s="61"/>
      <c r="E35" s="61">
        <f>COUNTIF(AD10:AD28,"&gt;=75%")</f>
        <v>19</v>
      </c>
      <c r="F35" s="64" t="s">
        <v>22</v>
      </c>
      <c r="G35" s="114">
        <f>COUNTIF(AD10:AD28,"&gt;=75%")/W5</f>
        <v>1</v>
      </c>
      <c r="H35" s="113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4"/>
      <c r="AD35" s="4"/>
      <c r="AE35" s="4"/>
    </row>
    <row r="36" spans="1:31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4"/>
      <c r="AD36" s="4"/>
      <c r="AE36" s="4"/>
    </row>
    <row r="37" spans="1:31" ht="15" customHeight="1">
      <c r="A37" s="42" t="s">
        <v>19</v>
      </c>
      <c r="B37" s="43"/>
      <c r="C37" s="43"/>
      <c r="D37" s="43"/>
      <c r="E37" s="43"/>
      <c r="F37" s="43"/>
      <c r="G37" s="43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"/>
      <c r="AD37" s="6"/>
      <c r="AE37" s="6"/>
    </row>
    <row r="38" spans="1:31" ht="16.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2"/>
      <c r="Y38" s="5"/>
      <c r="Z38" s="5"/>
      <c r="AA38" s="5"/>
      <c r="AB38" s="7"/>
      <c r="AC38" s="16"/>
      <c r="AD38" s="16"/>
      <c r="AE38" s="4"/>
    </row>
    <row r="39" spans="1:31" ht="15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2"/>
      <c r="Y39" s="5"/>
      <c r="Z39" s="5"/>
      <c r="AA39" s="5"/>
      <c r="AB39" s="5"/>
      <c r="AC39" s="16"/>
      <c r="AD39" s="16"/>
      <c r="AE39" s="4"/>
    </row>
    <row r="40" spans="1:31" ht="21.7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5"/>
      <c r="Z40" s="5"/>
      <c r="AA40" s="5"/>
      <c r="AB40" s="5"/>
      <c r="AC40" s="16"/>
      <c r="AD40" s="16"/>
      <c r="AE40" s="4"/>
    </row>
    <row r="41" spans="1:31" ht="30" customHeight="1">
      <c r="A41" s="17"/>
      <c r="B41" s="18"/>
      <c r="C41" s="13"/>
      <c r="D41" s="17"/>
      <c r="E41" s="18"/>
      <c r="F41" s="14"/>
      <c r="G41" s="113"/>
      <c r="H41" s="113"/>
      <c r="I41" s="17"/>
      <c r="J41" s="17"/>
      <c r="K41" s="17"/>
      <c r="L41" s="20"/>
      <c r="M41" s="20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4"/>
      <c r="AD41" s="4"/>
      <c r="AE41" s="4"/>
    </row>
    <row r="42" spans="1:31" ht="15.75">
      <c r="A42" s="17"/>
      <c r="B42" s="17"/>
      <c r="C42" s="17"/>
      <c r="D42" s="17"/>
      <c r="E42" s="17"/>
      <c r="F42" s="15"/>
      <c r="G42" s="114"/>
      <c r="H42" s="113"/>
      <c r="I42" s="17"/>
      <c r="J42" s="17"/>
      <c r="K42" s="17"/>
      <c r="L42" s="20"/>
      <c r="M42" s="20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6"/>
      <c r="AD42" s="6"/>
      <c r="AE42" s="6"/>
    </row>
    <row r="43" spans="1:31" ht="15.75">
      <c r="A43" s="4"/>
      <c r="B43" s="17"/>
      <c r="C43" s="17"/>
      <c r="D43" s="17"/>
      <c r="E43" s="17"/>
      <c r="F43" s="15"/>
      <c r="G43" s="114"/>
      <c r="H43" s="113"/>
      <c r="I43" s="17"/>
      <c r="J43" s="17"/>
      <c r="K43" s="17"/>
      <c r="L43" s="20"/>
      <c r="M43" s="20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4"/>
      <c r="AD43" s="4"/>
      <c r="AE43" s="4"/>
    </row>
    <row r="44" spans="1:31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4"/>
      <c r="AD44" s="4"/>
      <c r="AE44" s="4"/>
    </row>
    <row r="45" spans="1:31" ht="15.75">
      <c r="A45" s="42"/>
      <c r="B45" s="43"/>
      <c r="C45" s="43"/>
      <c r="D45" s="43"/>
      <c r="E45" s="43"/>
      <c r="F45" s="43"/>
      <c r="G45" s="43"/>
      <c r="H45" s="17"/>
      <c r="I45" s="17"/>
      <c r="J45" s="17"/>
      <c r="K45" s="17"/>
      <c r="L45" s="20"/>
      <c r="M45" s="20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6"/>
      <c r="AD45" s="6"/>
      <c r="AE45" s="6"/>
    </row>
    <row r="46" spans="1:31" ht="15.7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2"/>
      <c r="Y46" s="5"/>
      <c r="Z46" s="5"/>
      <c r="AA46" s="5"/>
      <c r="AB46" s="5"/>
      <c r="AC46" s="16"/>
      <c r="AD46" s="16"/>
      <c r="AE46" s="4"/>
    </row>
    <row r="47" spans="1:31" ht="15.7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2"/>
      <c r="Y47" s="2"/>
      <c r="Z47" s="2"/>
      <c r="AA47" s="2"/>
      <c r="AB47" s="2"/>
    </row>
    <row r="48" spans="1:31" ht="15.7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2"/>
      <c r="Y48" s="2"/>
      <c r="Z48" s="2"/>
      <c r="AA48" s="2"/>
      <c r="AB48" s="2"/>
    </row>
    <row r="49" spans="1:28" ht="15.7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9"/>
      <c r="Y49" s="19"/>
      <c r="Z49" s="19"/>
      <c r="AA49" s="19"/>
      <c r="AB49" s="19"/>
    </row>
  </sheetData>
  <mergeCells count="47">
    <mergeCell ref="D32:G32"/>
    <mergeCell ref="K32:P32"/>
    <mergeCell ref="A40:W40"/>
    <mergeCell ref="G33:H33"/>
    <mergeCell ref="G34:H34"/>
    <mergeCell ref="G35:H35"/>
    <mergeCell ref="A38:W38"/>
    <mergeCell ref="A39:W39"/>
    <mergeCell ref="G4:I4"/>
    <mergeCell ref="A49:W49"/>
    <mergeCell ref="A46:W46"/>
    <mergeCell ref="A47:W47"/>
    <mergeCell ref="A48:W48"/>
    <mergeCell ref="A5:D5"/>
    <mergeCell ref="G41:H41"/>
    <mergeCell ref="G42:H42"/>
    <mergeCell ref="G43:H43"/>
    <mergeCell ref="A6:B6"/>
    <mergeCell ref="A7:A8"/>
    <mergeCell ref="B7:B8"/>
    <mergeCell ref="E5:F5"/>
    <mergeCell ref="A29:B29"/>
    <mergeCell ref="A30:B30"/>
    <mergeCell ref="A32:B32"/>
    <mergeCell ref="AE7:AE8"/>
    <mergeCell ref="AD3:AD4"/>
    <mergeCell ref="AE3:AE4"/>
    <mergeCell ref="U5:V5"/>
    <mergeCell ref="W5:X5"/>
    <mergeCell ref="AC7:AC8"/>
    <mergeCell ref="AD7:AD8"/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  <mergeCell ref="E4:F4"/>
    <mergeCell ref="A3:D3"/>
    <mergeCell ref="E3:R3"/>
    <mergeCell ref="P4:R4"/>
    <mergeCell ref="M4:O4"/>
    <mergeCell ref="J4:L4"/>
  </mergeCells>
  <pageMargins left="1" right="1" top="1" bottom="1" header="0.5" footer="0.5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7Б</vt:lpstr>
      <vt:lpstr>7В</vt:lpstr>
      <vt:lpstr>7Г</vt:lpstr>
      <vt:lpstr>'7В'!Область_печати</vt:lpstr>
      <vt:lpstr>'7Г'!Область_печати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2019-05-26T15:19:20Z</cp:lastPrinted>
  <dcterms:created xsi:type="dcterms:W3CDTF">2012-09-06T14:18:27Z</dcterms:created>
  <dcterms:modified xsi:type="dcterms:W3CDTF">2020-05-31T15:24:18Z</dcterms:modified>
</cp:coreProperties>
</file>