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анализ" sheetId="26" r:id="rId1"/>
  </sheets>
  <definedNames>
    <definedName name="_xlnm._FilterDatabase" localSheetId="0" hidden="1">анализ!$AD$7:$AD$31</definedName>
    <definedName name="_xlnm.Print_Area" localSheetId="0">анализ!$A$1:$AE$30</definedName>
  </definedNames>
  <calcPr calcId="124519"/>
</workbook>
</file>

<file path=xl/calcChain.xml><?xml version="1.0" encoding="utf-8"?>
<calcChain xmlns="http://schemas.openxmlformats.org/spreadsheetml/2006/main">
  <c r="AD30" i="26"/>
  <c r="AE27"/>
  <c r="AD27"/>
  <c r="AC27"/>
  <c r="AC28"/>
  <c r="AD28" s="1"/>
  <c r="AE19"/>
  <c r="AE20"/>
  <c r="AD19"/>
  <c r="AD20"/>
  <c r="AD21"/>
  <c r="AC19"/>
  <c r="AC20"/>
  <c r="AC29" l="1"/>
  <c r="AC13"/>
  <c r="AC26"/>
  <c r="AC15"/>
  <c r="AC12"/>
  <c r="AC18"/>
  <c r="AC21"/>
  <c r="AC22"/>
  <c r="AC23"/>
  <c r="AC24"/>
  <c r="AC25"/>
  <c r="AC9"/>
  <c r="C6" s="1"/>
  <c r="AD26" l="1"/>
  <c r="AE26" s="1"/>
  <c r="AD13"/>
  <c r="AE13" s="1"/>
  <c r="AD12"/>
  <c r="AE12" s="1"/>
  <c r="AD15"/>
  <c r="AE15" s="1"/>
  <c r="AE28"/>
  <c r="AD25"/>
  <c r="AE25" s="1"/>
  <c r="AD23"/>
  <c r="AE23" s="1"/>
  <c r="AE21"/>
  <c r="AD24"/>
  <c r="AE24" s="1"/>
  <c r="AD22"/>
  <c r="AE22" s="1"/>
  <c r="AD18"/>
  <c r="AE18" s="1"/>
  <c r="H32" l="1"/>
  <c r="C32"/>
  <c r="J29"/>
  <c r="J30" s="1"/>
  <c r="I29"/>
  <c r="I30" s="1"/>
  <c r="H29"/>
  <c r="H30" s="1"/>
  <c r="G29"/>
  <c r="G30" s="1"/>
  <c r="F29"/>
  <c r="F30" s="1"/>
  <c r="E29"/>
  <c r="E30" s="1"/>
  <c r="D29"/>
  <c r="D30" s="1"/>
  <c r="C29"/>
  <c r="C30" s="1"/>
  <c r="AC17"/>
  <c r="AC16"/>
  <c r="AC14"/>
  <c r="AC11"/>
  <c r="A17"/>
  <c r="A18" s="1"/>
  <c r="A19" s="1"/>
  <c r="A20" s="1"/>
  <c r="A21" s="1"/>
  <c r="A22" s="1"/>
  <c r="A23" s="1"/>
  <c r="A24" s="1"/>
  <c r="A25" s="1"/>
  <c r="A26" s="1"/>
  <c r="AC10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D10" l="1"/>
  <c r="AD14"/>
  <c r="AE14" s="1"/>
  <c r="AD17"/>
  <c r="AE17" s="1"/>
  <c r="AD11"/>
  <c r="AE11" s="1"/>
  <c r="AD16"/>
  <c r="AE16" s="1"/>
  <c r="AE10" l="1"/>
  <c r="G35"/>
  <c r="E35"/>
  <c r="G33"/>
  <c r="G34"/>
  <c r="E34"/>
  <c r="E33"/>
  <c r="AD29"/>
  <c r="AB5"/>
  <c r="AE29"/>
  <c r="Y5"/>
  <c r="Z5" l="1"/>
  <c r="AE5" s="1"/>
  <c r="AA5"/>
  <c r="AD5" l="1"/>
  <c r="AC5"/>
</calcChain>
</file>

<file path=xl/sharedStrings.xml><?xml version="1.0" encoding="utf-8"?>
<sst xmlns="http://schemas.openxmlformats.org/spreadsheetml/2006/main" count="66" uniqueCount="60">
  <si>
    <t>Оценка</t>
  </si>
  <si>
    <t>№</t>
  </si>
  <si>
    <t>%  прав-но выпол-ых заданий</t>
  </si>
  <si>
    <t>Всего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</si>
  <si>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</si>
  <si>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</si>
  <si>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</si>
  <si>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</si>
  <si>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</si>
  <si>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</si>
  <si>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</si>
  <si>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</si>
  <si>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</si>
  <si>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</si>
  <si>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</si>
  <si>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</si>
  <si>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</si>
  <si>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</si>
  <si>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</si>
  <si>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</si>
  <si>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</si>
  <si>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</si>
  <si>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</si>
  <si>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</si>
  <si>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</si>
  <si>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</si>
  <si>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</si>
  <si>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</si>
  <si>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</si>
  <si>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Знание особенностей  литературных направлений</t>
  </si>
  <si>
    <t>Знание особенностей литературных родов</t>
  </si>
  <si>
    <t>Знание определений литературных жанров</t>
  </si>
  <si>
    <t>Знание жанров изученных   произведений</t>
  </si>
  <si>
    <t>Знание авторов изученных произведений</t>
  </si>
  <si>
    <t>Знание героев изученных произведений.</t>
  </si>
  <si>
    <t>Знание языка художественных произведений</t>
  </si>
  <si>
    <t>Знание стихотворных размеров</t>
  </si>
  <si>
    <t>Вакилов Влад</t>
  </si>
  <si>
    <t>Джумаев Умед</t>
  </si>
  <si>
    <t>Жабинцев Всевлад</t>
  </si>
  <si>
    <t>Захарова Ольга</t>
  </si>
  <si>
    <t>Иванова Анастасия</t>
  </si>
  <si>
    <t>Иванова Мария</t>
  </si>
  <si>
    <t>Калядина Диана</t>
  </si>
  <si>
    <t>Костюкевич Ксения</t>
  </si>
  <si>
    <t>Красноштан Дарья</t>
  </si>
  <si>
    <t>Медведев Павел</t>
  </si>
  <si>
    <t>Мороз Сергей</t>
  </si>
  <si>
    <t>Носова Арина</t>
  </si>
  <si>
    <t>Сангинов Сангин</t>
  </si>
  <si>
    <t>Сергиенко Анастасия</t>
  </si>
  <si>
    <t>Соколова Мария</t>
  </si>
  <si>
    <t>Хабибуллина Арина</t>
  </si>
  <si>
    <t>Шалимова Оксана</t>
  </si>
  <si>
    <t>Щербина Анна</t>
  </si>
  <si>
    <t>Пиянзин Егор</t>
  </si>
  <si>
    <r>
      <t xml:space="preserve">промежуточной контрольной работы по </t>
    </r>
    <r>
      <rPr>
        <b/>
        <sz val="12"/>
        <color rgb="FFFF0000"/>
        <rFont val="Times New Roman"/>
        <family val="1"/>
        <charset val="204"/>
      </rPr>
      <t>литературе 10А класса</t>
    </r>
  </si>
  <si>
    <t>Учитель Хлопова Елена Георгиевна</t>
  </si>
  <si>
    <r>
      <rPr>
        <sz val="12"/>
        <rFont val="Times New Roman"/>
        <family val="1"/>
        <charset val="204"/>
      </rPr>
      <t>Квалификационная категория</t>
    </r>
    <r>
      <rPr>
        <sz val="12"/>
        <color rgb="FFFF0000"/>
        <rFont val="Times New Roman"/>
        <family val="1"/>
        <charset val="204"/>
      </rPr>
      <t xml:space="preserve"> первая</t>
    </r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</si>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</sst>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0" applyNumberFormat="0" applyAlignment="0" applyProtection="0"/>
    <xf numFmtId="0" fontId="16" fillId="6" borderId="11" applyNumberFormat="0" applyAlignment="0" applyProtection="0"/>
    <xf numFmtId="0" fontId="17" fillId="6" borderId="10" applyNumberFormat="0" applyAlignment="0" applyProtection="0"/>
    <xf numFmtId="0" fontId="18" fillId="0" borderId="12" applyNumberFormat="0" applyFill="0" applyAlignment="0" applyProtection="0"/>
    <xf numFmtId="0" fontId="19" fillId="7" borderId="13" applyNumberFormat="0" applyAlignment="0" applyProtection="0"/>
    <xf numFmtId="0" fontId="20" fillId="0" borderId="0" applyNumberFormat="0" applyFill="0" applyBorder="0" applyAlignment="0" applyProtection="0"/>
    <xf numFmtId="0" fontId="7" fillId="8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>
      <alignment horizontal="left" vertical="center"/>
    </xf>
    <xf numFmtId="0" fontId="25" fillId="0" borderId="0">
      <alignment horizontal="left" vertical="center"/>
    </xf>
  </cellStyleXfs>
  <cellXfs count="100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1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7" fillId="0" borderId="21" xfId="43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9" fontId="31" fillId="0" borderId="3" xfId="0" applyNumberFormat="1" applyFont="1" applyFill="1" applyBorder="1" applyAlignment="1">
      <alignment horizontal="left" vertical="center" wrapText="1"/>
    </xf>
    <xf numFmtId="9" fontId="4" fillId="0" borderId="21" xfId="0" applyNumberFormat="1" applyFont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left" vertical="center"/>
    </xf>
    <xf numFmtId="9" fontId="3" fillId="0" borderId="21" xfId="0" applyNumberFormat="1" applyFont="1" applyFill="1" applyBorder="1" applyAlignment="1">
      <alignment horizontal="left" vertical="center"/>
    </xf>
    <xf numFmtId="164" fontId="3" fillId="0" borderId="21" xfId="0" applyNumberFormat="1" applyFont="1" applyFill="1" applyBorder="1" applyAlignment="1">
      <alignment horizontal="left" vertical="center"/>
    </xf>
    <xf numFmtId="9" fontId="2" fillId="0" borderId="3" xfId="0" applyNumberFormat="1" applyFont="1" applyBorder="1"/>
    <xf numFmtId="9" fontId="20" fillId="34" borderId="21" xfId="0" applyNumberFormat="1" applyFont="1" applyFill="1" applyBorder="1" applyAlignment="1">
      <alignment horizontal="center" vertical="center"/>
    </xf>
    <xf numFmtId="9" fontId="20" fillId="0" borderId="21" xfId="0" applyNumberFormat="1" applyFont="1" applyBorder="1" applyAlignment="1">
      <alignment horizontal="center" vertical="center"/>
    </xf>
    <xf numFmtId="9" fontId="20" fillId="34" borderId="26" xfId="0" applyNumberFormat="1" applyFont="1" applyFill="1" applyBorder="1" applyAlignment="1">
      <alignment horizontal="center" vertical="center"/>
    </xf>
    <xf numFmtId="9" fontId="20" fillId="34" borderId="25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vertical="top" textRotation="90" wrapText="1"/>
    </xf>
    <xf numFmtId="0" fontId="33" fillId="0" borderId="30" xfId="0" applyFont="1" applyBorder="1" applyAlignment="1">
      <alignment vertical="top" textRotation="90" wrapText="1"/>
    </xf>
    <xf numFmtId="0" fontId="4" fillId="0" borderId="29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7" fillId="0" borderId="21" xfId="43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6"/>
  <sheetViews>
    <sheetView tabSelected="1" topLeftCell="A14" zoomScale="82" zoomScaleNormal="82" workbookViewId="0">
      <selection sqref="A1:AE39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6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6" ht="31.5" customHeight="1">
      <c r="A2" s="60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6" ht="28.5" customHeight="1">
      <c r="A3" s="93" t="s">
        <v>57</v>
      </c>
      <c r="B3" s="85"/>
      <c r="C3" s="85"/>
      <c r="D3" s="85"/>
      <c r="E3" s="94" t="s">
        <v>22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S3" s="40"/>
      <c r="T3" s="26"/>
      <c r="U3" s="62" t="s">
        <v>12</v>
      </c>
      <c r="V3" s="63"/>
      <c r="W3" s="64" t="s">
        <v>5</v>
      </c>
      <c r="X3" s="64"/>
      <c r="Y3" s="65">
        <v>5</v>
      </c>
      <c r="Z3" s="62">
        <v>4</v>
      </c>
      <c r="AA3" s="62">
        <v>3</v>
      </c>
      <c r="AB3" s="62">
        <v>2</v>
      </c>
      <c r="AC3" s="63" t="s">
        <v>11</v>
      </c>
      <c r="AD3" s="63" t="s">
        <v>10</v>
      </c>
      <c r="AE3" s="62" t="s">
        <v>6</v>
      </c>
    </row>
    <row r="4" spans="1:36" ht="21.75" customHeight="1">
      <c r="A4" s="67" t="s">
        <v>4</v>
      </c>
      <c r="B4" s="68"/>
      <c r="C4" s="68"/>
      <c r="D4" s="68"/>
      <c r="E4" s="89" t="s">
        <v>27</v>
      </c>
      <c r="F4" s="90"/>
      <c r="G4" s="98" t="s">
        <v>23</v>
      </c>
      <c r="H4" s="98"/>
      <c r="I4" s="99"/>
      <c r="J4" s="97" t="s">
        <v>24</v>
      </c>
      <c r="K4" s="98"/>
      <c r="L4" s="99"/>
      <c r="M4" s="97" t="s">
        <v>25</v>
      </c>
      <c r="N4" s="98"/>
      <c r="O4" s="99"/>
      <c r="P4" s="97" t="s">
        <v>26</v>
      </c>
      <c r="Q4" s="98"/>
      <c r="R4" s="98"/>
      <c r="S4" s="41"/>
      <c r="T4" s="32"/>
      <c r="U4" s="63"/>
      <c r="V4" s="63"/>
      <c r="W4" s="64"/>
      <c r="X4" s="64"/>
      <c r="Y4" s="66"/>
      <c r="Z4" s="62"/>
      <c r="AA4" s="62"/>
      <c r="AB4" s="62"/>
      <c r="AC4" s="63"/>
      <c r="AD4" s="63"/>
      <c r="AE4" s="62"/>
    </row>
    <row r="5" spans="1:36" ht="36" customHeight="1">
      <c r="A5" s="88" t="s">
        <v>58</v>
      </c>
      <c r="B5" s="85"/>
      <c r="C5" s="85"/>
      <c r="D5" s="85"/>
      <c r="E5" s="91" t="s">
        <v>28</v>
      </c>
      <c r="F5" s="92"/>
      <c r="G5" s="50">
        <v>1</v>
      </c>
      <c r="H5" s="51" t="s">
        <v>21</v>
      </c>
      <c r="I5" s="52">
        <v>0.85</v>
      </c>
      <c r="J5" s="53">
        <v>0.84</v>
      </c>
      <c r="K5" s="51" t="s">
        <v>21</v>
      </c>
      <c r="L5" s="52">
        <v>0.7</v>
      </c>
      <c r="M5" s="53">
        <v>0.69</v>
      </c>
      <c r="N5" s="51" t="s">
        <v>21</v>
      </c>
      <c r="O5" s="52">
        <v>0.5</v>
      </c>
      <c r="P5" s="53">
        <v>0.49</v>
      </c>
      <c r="Q5" s="51" t="s">
        <v>21</v>
      </c>
      <c r="R5" s="50">
        <v>0</v>
      </c>
      <c r="S5" s="40"/>
      <c r="T5" s="26"/>
      <c r="U5" s="78">
        <v>19</v>
      </c>
      <c r="V5" s="79"/>
      <c r="W5" s="79">
        <v>19</v>
      </c>
      <c r="X5" s="79"/>
      <c r="Y5" s="18">
        <f>COUNTIF(AE10:AE28,5)</f>
        <v>18</v>
      </c>
      <c r="Z5" s="18">
        <f>COUNTIF(AE10:AE28,4)</f>
        <v>1</v>
      </c>
      <c r="AA5" s="18">
        <f>COUNTIF(AE10:AE28,3)</f>
        <v>0</v>
      </c>
      <c r="AB5" s="18">
        <f>COUNTIF(AE10:AE28,2)</f>
        <v>0</v>
      </c>
      <c r="AC5" s="20">
        <f>(Y5*Y3+Z5*Z3+AA5*AA3+AB5*AB3)/W5</f>
        <v>4.9473684210526319</v>
      </c>
      <c r="AD5" s="45">
        <f>(Y5+Z5+AA5)/W5</f>
        <v>1</v>
      </c>
      <c r="AE5" s="19">
        <f>(Y5+Z5)/W5</f>
        <v>1</v>
      </c>
    </row>
    <row r="6" spans="1:36" ht="30" customHeight="1" thickBot="1">
      <c r="A6" s="69" t="s">
        <v>20</v>
      </c>
      <c r="B6" s="70"/>
      <c r="C6" s="21">
        <f>AC9</f>
        <v>142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 thickBot="1">
      <c r="A7" s="71" t="s">
        <v>1</v>
      </c>
      <c r="B7" s="73" t="s">
        <v>8</v>
      </c>
      <c r="C7" s="54" t="s">
        <v>29</v>
      </c>
      <c r="D7" s="55" t="s">
        <v>30</v>
      </c>
      <c r="E7" s="55" t="s">
        <v>31</v>
      </c>
      <c r="F7" s="55" t="s">
        <v>32</v>
      </c>
      <c r="G7" s="55" t="s">
        <v>33</v>
      </c>
      <c r="H7" s="55" t="s">
        <v>34</v>
      </c>
      <c r="I7" s="55" t="s">
        <v>35</v>
      </c>
      <c r="J7" s="55" t="s">
        <v>36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37"/>
      <c r="Y7" s="37"/>
      <c r="Z7" s="37"/>
      <c r="AA7" s="37"/>
      <c r="AB7" s="37"/>
      <c r="AC7" s="75" t="s">
        <v>9</v>
      </c>
      <c r="AD7" s="75" t="s">
        <v>2</v>
      </c>
      <c r="AE7" s="76" t="s">
        <v>0</v>
      </c>
      <c r="AJ7" s="1"/>
    </row>
    <row r="8" spans="1:36" ht="16.5" customHeight="1">
      <c r="A8" s="72"/>
      <c r="B8" s="74"/>
      <c r="C8" s="38">
        <v>1</v>
      </c>
      <c r="D8" s="38">
        <f>C8+1</f>
        <v>2</v>
      </c>
      <c r="E8" s="38">
        <f t="shared" ref="E8:K8" si="0">D8+1</f>
        <v>3</v>
      </c>
      <c r="F8" s="38">
        <f t="shared" si="0"/>
        <v>4</v>
      </c>
      <c r="G8" s="38">
        <f t="shared" si="0"/>
        <v>5</v>
      </c>
      <c r="H8" s="38">
        <f t="shared" si="0"/>
        <v>6</v>
      </c>
      <c r="I8" s="38">
        <f t="shared" si="0"/>
        <v>7</v>
      </c>
      <c r="J8" s="38">
        <f t="shared" si="0"/>
        <v>8</v>
      </c>
      <c r="K8" s="38">
        <f t="shared" si="0"/>
        <v>9</v>
      </c>
      <c r="L8" s="38">
        <f t="shared" ref="L8" si="1">K8+1</f>
        <v>10</v>
      </c>
      <c r="M8" s="38">
        <f t="shared" ref="M8" si="2">L8+1</f>
        <v>11</v>
      </c>
      <c r="N8" s="38">
        <f t="shared" ref="N8" si="3">M8+1</f>
        <v>12</v>
      </c>
      <c r="O8" s="38">
        <f t="shared" ref="O8" si="4">N8+1</f>
        <v>13</v>
      </c>
      <c r="P8" s="38">
        <f t="shared" ref="P8" si="5">O8+1</f>
        <v>14</v>
      </c>
      <c r="Q8" s="38">
        <f t="shared" ref="Q8" si="6">P8+1</f>
        <v>15</v>
      </c>
      <c r="R8" s="38">
        <f t="shared" ref="R8" si="7">Q8+1</f>
        <v>16</v>
      </c>
      <c r="S8" s="38">
        <f t="shared" ref="S8" si="8">R8+1</f>
        <v>17</v>
      </c>
      <c r="T8" s="38">
        <f t="shared" ref="T8" si="9">S8+1</f>
        <v>18</v>
      </c>
      <c r="U8" s="38">
        <f t="shared" ref="U8" si="10">T8+1</f>
        <v>19</v>
      </c>
      <c r="V8" s="38">
        <f t="shared" ref="V8" si="11">U8+1</f>
        <v>20</v>
      </c>
      <c r="W8" s="38">
        <f t="shared" ref="W8" si="12">V8+1</f>
        <v>21</v>
      </c>
      <c r="X8" s="38">
        <f t="shared" ref="X8" si="13">W8+1</f>
        <v>22</v>
      </c>
      <c r="Y8" s="38">
        <f t="shared" ref="Y8" si="14">X8+1</f>
        <v>23</v>
      </c>
      <c r="Z8" s="38">
        <f t="shared" ref="Z8" si="15">Y8+1</f>
        <v>24</v>
      </c>
      <c r="AA8" s="38">
        <f t="shared" ref="AA8" si="16">Z8+1</f>
        <v>25</v>
      </c>
      <c r="AB8" s="38">
        <f t="shared" ref="AB8" si="17">AA8+1</f>
        <v>26</v>
      </c>
      <c r="AC8" s="74"/>
      <c r="AD8" s="74"/>
      <c r="AE8" s="77"/>
      <c r="AJ8" s="1"/>
    </row>
    <row r="9" spans="1:36" ht="30" customHeight="1" thickBot="1">
      <c r="A9" s="29"/>
      <c r="B9" s="30" t="s">
        <v>19</v>
      </c>
      <c r="C9" s="39">
        <v>14</v>
      </c>
      <c r="D9" s="39">
        <v>3</v>
      </c>
      <c r="E9" s="39">
        <v>10</v>
      </c>
      <c r="F9" s="39">
        <v>15</v>
      </c>
      <c r="G9" s="39">
        <v>21</v>
      </c>
      <c r="H9" s="39">
        <v>59</v>
      </c>
      <c r="I9" s="39">
        <v>15</v>
      </c>
      <c r="J9" s="39">
        <v>5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0">
        <f>SUM(C9:AB9)</f>
        <v>142</v>
      </c>
      <c r="AD9" s="30"/>
      <c r="AE9" s="31"/>
      <c r="AJ9" s="1"/>
    </row>
    <row r="10" spans="1:36" ht="15" customHeight="1" thickBot="1">
      <c r="A10" s="5">
        <v>1</v>
      </c>
      <c r="B10" s="56" t="s">
        <v>37</v>
      </c>
      <c r="C10" s="58">
        <v>12</v>
      </c>
      <c r="D10" s="58">
        <v>3</v>
      </c>
      <c r="E10" s="58">
        <v>9</v>
      </c>
      <c r="F10" s="58">
        <v>10</v>
      </c>
      <c r="G10" s="58">
        <v>17</v>
      </c>
      <c r="H10" s="58">
        <v>49</v>
      </c>
      <c r="I10" s="58">
        <v>13</v>
      </c>
      <c r="J10" s="58">
        <v>5</v>
      </c>
      <c r="K10" s="15"/>
      <c r="L10" s="15"/>
      <c r="M10" s="15"/>
      <c r="N10" s="15"/>
      <c r="O10" s="15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  <c r="AA10" s="43"/>
      <c r="AB10" s="43"/>
      <c r="AC10" s="8">
        <f t="shared" ref="AC10:AC24" si="18">SUM(C10:AB10)</f>
        <v>118</v>
      </c>
      <c r="AD10" s="4">
        <f>AC10/$C$6</f>
        <v>0.83098591549295775</v>
      </c>
      <c r="AE10" s="10">
        <f>IF(AD10&gt;=$I$5,5,IF(AD10&gt;=$L$5,4,IF(AD10&gt;=$O$5,3,2)))</f>
        <v>4</v>
      </c>
    </row>
    <row r="11" spans="1:36" ht="15" customHeight="1" thickBot="1">
      <c r="A11" s="5">
        <v>2</v>
      </c>
      <c r="B11" s="57" t="s">
        <v>38</v>
      </c>
      <c r="C11" s="58">
        <v>11</v>
      </c>
      <c r="D11" s="58">
        <v>3</v>
      </c>
      <c r="E11" s="58">
        <v>5</v>
      </c>
      <c r="F11" s="58">
        <v>13</v>
      </c>
      <c r="G11" s="58">
        <v>21</v>
      </c>
      <c r="H11" s="58">
        <v>56</v>
      </c>
      <c r="I11" s="58">
        <v>11</v>
      </c>
      <c r="J11" s="58">
        <v>5</v>
      </c>
      <c r="K11" s="15"/>
      <c r="L11" s="15"/>
      <c r="M11" s="15"/>
      <c r="N11" s="15"/>
      <c r="O11" s="15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43"/>
      <c r="AA11" s="43"/>
      <c r="AB11" s="43"/>
      <c r="AC11" s="8">
        <f t="shared" si="18"/>
        <v>125</v>
      </c>
      <c r="AD11" s="4">
        <f t="shared" ref="AD11:AD28" si="19">AC11/$C$6</f>
        <v>0.88028169014084512</v>
      </c>
      <c r="AE11" s="10">
        <f t="shared" ref="AE11:AE28" si="20">IF(AD11&gt;=$I$5,5,IF(AD11&gt;=$L$5,4,IF(AD11&gt;=$O$5,3,2)))</f>
        <v>5</v>
      </c>
    </row>
    <row r="12" spans="1:36" ht="15" customHeight="1" thickBot="1">
      <c r="A12" s="5">
        <v>3</v>
      </c>
      <c r="B12" s="57" t="s">
        <v>39</v>
      </c>
      <c r="C12" s="58">
        <v>14</v>
      </c>
      <c r="D12" s="58">
        <v>3</v>
      </c>
      <c r="E12" s="58">
        <v>10</v>
      </c>
      <c r="F12" s="58">
        <v>14</v>
      </c>
      <c r="G12" s="58">
        <v>21</v>
      </c>
      <c r="H12" s="58">
        <v>54</v>
      </c>
      <c r="I12" s="58">
        <v>12</v>
      </c>
      <c r="J12" s="58">
        <v>5</v>
      </c>
      <c r="K12" s="15"/>
      <c r="L12" s="15"/>
      <c r="M12" s="15"/>
      <c r="N12" s="15"/>
      <c r="O12" s="15"/>
      <c r="P12" s="42"/>
      <c r="Q12" s="42"/>
      <c r="R12" s="42"/>
      <c r="S12" s="42"/>
      <c r="T12" s="42"/>
      <c r="U12" s="42"/>
      <c r="V12" s="42"/>
      <c r="W12" s="42"/>
      <c r="X12" s="42"/>
      <c r="Y12" s="43"/>
      <c r="Z12" s="43"/>
      <c r="AA12" s="43"/>
      <c r="AB12" s="43"/>
      <c r="AC12" s="8">
        <f t="shared" si="18"/>
        <v>133</v>
      </c>
      <c r="AD12" s="4">
        <f t="shared" si="19"/>
        <v>0.93661971830985913</v>
      </c>
      <c r="AE12" s="10">
        <f t="shared" si="20"/>
        <v>5</v>
      </c>
    </row>
    <row r="13" spans="1:36" ht="15" customHeight="1" thickBot="1">
      <c r="A13" s="5">
        <v>4</v>
      </c>
      <c r="B13" s="57" t="s">
        <v>40</v>
      </c>
      <c r="C13" s="58">
        <v>14</v>
      </c>
      <c r="D13" s="58">
        <v>3</v>
      </c>
      <c r="E13" s="58">
        <v>10</v>
      </c>
      <c r="F13" s="58">
        <v>14</v>
      </c>
      <c r="G13" s="58">
        <v>21</v>
      </c>
      <c r="H13" s="58">
        <v>55</v>
      </c>
      <c r="I13" s="58">
        <v>13</v>
      </c>
      <c r="J13" s="58">
        <v>5</v>
      </c>
      <c r="K13" s="15"/>
      <c r="L13" s="15"/>
      <c r="M13" s="15"/>
      <c r="N13" s="15"/>
      <c r="O13" s="15"/>
      <c r="P13" s="42"/>
      <c r="Q13" s="42"/>
      <c r="R13" s="42"/>
      <c r="S13" s="42"/>
      <c r="T13" s="42"/>
      <c r="U13" s="42"/>
      <c r="V13" s="42"/>
      <c r="W13" s="42"/>
      <c r="X13" s="42"/>
      <c r="Y13" s="43"/>
      <c r="Z13" s="43"/>
      <c r="AA13" s="43"/>
      <c r="AB13" s="43"/>
      <c r="AC13" s="8">
        <f t="shared" si="18"/>
        <v>135</v>
      </c>
      <c r="AD13" s="4">
        <f t="shared" si="19"/>
        <v>0.95070422535211263</v>
      </c>
      <c r="AE13" s="10">
        <f t="shared" si="20"/>
        <v>5</v>
      </c>
    </row>
    <row r="14" spans="1:36" ht="15" customHeight="1" thickBot="1">
      <c r="A14" s="5">
        <v>5</v>
      </c>
      <c r="B14" s="57" t="s">
        <v>41</v>
      </c>
      <c r="C14" s="58">
        <v>14</v>
      </c>
      <c r="D14" s="58">
        <v>3</v>
      </c>
      <c r="E14" s="58">
        <v>10</v>
      </c>
      <c r="F14" s="58">
        <v>13</v>
      </c>
      <c r="G14" s="58">
        <v>21</v>
      </c>
      <c r="H14" s="58">
        <v>55</v>
      </c>
      <c r="I14" s="58">
        <v>15</v>
      </c>
      <c r="J14" s="58">
        <v>5</v>
      </c>
      <c r="K14" s="15"/>
      <c r="L14" s="15"/>
      <c r="M14" s="15"/>
      <c r="N14" s="15"/>
      <c r="O14" s="15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3"/>
      <c r="AA14" s="43"/>
      <c r="AB14" s="43"/>
      <c r="AC14" s="8">
        <f t="shared" si="18"/>
        <v>136</v>
      </c>
      <c r="AD14" s="4">
        <f t="shared" si="19"/>
        <v>0.95774647887323938</v>
      </c>
      <c r="AE14" s="10">
        <f t="shared" si="20"/>
        <v>5</v>
      </c>
    </row>
    <row r="15" spans="1:36" ht="15" customHeight="1" thickBot="1">
      <c r="A15" s="5">
        <v>6</v>
      </c>
      <c r="B15" s="57" t="s">
        <v>42</v>
      </c>
      <c r="C15" s="58">
        <v>14</v>
      </c>
      <c r="D15" s="58">
        <v>3</v>
      </c>
      <c r="E15" s="58">
        <v>10</v>
      </c>
      <c r="F15" s="58">
        <v>14</v>
      </c>
      <c r="G15" s="58">
        <v>20</v>
      </c>
      <c r="H15" s="58">
        <v>54</v>
      </c>
      <c r="I15" s="58">
        <v>11</v>
      </c>
      <c r="J15" s="58">
        <v>5</v>
      </c>
      <c r="K15" s="15"/>
      <c r="L15" s="15"/>
      <c r="M15" s="15"/>
      <c r="N15" s="15"/>
      <c r="O15" s="15"/>
      <c r="P15" s="42"/>
      <c r="Q15" s="42"/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8">
        <f t="shared" si="18"/>
        <v>131</v>
      </c>
      <c r="AD15" s="4">
        <f t="shared" si="19"/>
        <v>0.92253521126760563</v>
      </c>
      <c r="AE15" s="10">
        <f t="shared" si="20"/>
        <v>5</v>
      </c>
    </row>
    <row r="16" spans="1:36" ht="15" customHeight="1" thickBot="1">
      <c r="A16" s="5">
        <v>7</v>
      </c>
      <c r="B16" s="57" t="s">
        <v>43</v>
      </c>
      <c r="C16" s="58">
        <v>14</v>
      </c>
      <c r="D16" s="58">
        <v>3</v>
      </c>
      <c r="E16" s="58">
        <v>10</v>
      </c>
      <c r="F16" s="58">
        <v>14</v>
      </c>
      <c r="G16" s="58">
        <v>21</v>
      </c>
      <c r="H16" s="58">
        <v>59</v>
      </c>
      <c r="I16" s="58">
        <v>13</v>
      </c>
      <c r="J16" s="58">
        <v>5</v>
      </c>
      <c r="K16" s="15"/>
      <c r="L16" s="15"/>
      <c r="M16" s="15"/>
      <c r="N16" s="15"/>
      <c r="O16" s="15"/>
      <c r="P16" s="42"/>
      <c r="Q16" s="42"/>
      <c r="R16" s="42"/>
      <c r="S16" s="42"/>
      <c r="T16" s="42"/>
      <c r="U16" s="42"/>
      <c r="V16" s="42"/>
      <c r="W16" s="42"/>
      <c r="X16" s="42"/>
      <c r="Y16" s="43"/>
      <c r="Z16" s="43"/>
      <c r="AA16" s="43"/>
      <c r="AB16" s="43"/>
      <c r="AC16" s="8">
        <f t="shared" si="18"/>
        <v>139</v>
      </c>
      <c r="AD16" s="4">
        <f t="shared" si="19"/>
        <v>0.97887323943661975</v>
      </c>
      <c r="AE16" s="10">
        <f t="shared" si="20"/>
        <v>5</v>
      </c>
    </row>
    <row r="17" spans="1:31" ht="15" customHeight="1" thickBot="1">
      <c r="A17" s="5">
        <f t="shared" ref="A17:A26" si="21">A16+1</f>
        <v>8</v>
      </c>
      <c r="B17" s="57" t="s">
        <v>44</v>
      </c>
      <c r="C17" s="58">
        <v>12</v>
      </c>
      <c r="D17" s="58">
        <v>3</v>
      </c>
      <c r="E17" s="58">
        <v>10</v>
      </c>
      <c r="F17" s="58">
        <v>14</v>
      </c>
      <c r="G17" s="58">
        <v>21</v>
      </c>
      <c r="H17" s="58">
        <v>58</v>
      </c>
      <c r="I17" s="58">
        <v>12</v>
      </c>
      <c r="J17" s="58">
        <v>3</v>
      </c>
      <c r="K17" s="15"/>
      <c r="L17" s="15"/>
      <c r="M17" s="15"/>
      <c r="N17" s="15"/>
      <c r="O17" s="15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43"/>
      <c r="AA17" s="43"/>
      <c r="AB17" s="43"/>
      <c r="AC17" s="8">
        <f t="shared" si="18"/>
        <v>133</v>
      </c>
      <c r="AD17" s="4">
        <f t="shared" si="19"/>
        <v>0.93661971830985913</v>
      </c>
      <c r="AE17" s="10">
        <f t="shared" si="20"/>
        <v>5</v>
      </c>
    </row>
    <row r="18" spans="1:31" ht="15" customHeight="1" thickBot="1">
      <c r="A18" s="5">
        <f t="shared" si="21"/>
        <v>9</v>
      </c>
      <c r="B18" s="57" t="s">
        <v>45</v>
      </c>
      <c r="C18" s="58">
        <v>14</v>
      </c>
      <c r="D18" s="58">
        <v>3</v>
      </c>
      <c r="E18" s="58">
        <v>10</v>
      </c>
      <c r="F18" s="58">
        <v>13</v>
      </c>
      <c r="G18" s="58">
        <v>21</v>
      </c>
      <c r="H18" s="58">
        <v>52</v>
      </c>
      <c r="I18" s="58">
        <v>13</v>
      </c>
      <c r="J18" s="58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3"/>
      <c r="X18" s="13"/>
      <c r="Y18" s="13"/>
      <c r="Z18" s="13"/>
      <c r="AA18" s="13"/>
      <c r="AB18" s="13"/>
      <c r="AC18" s="8">
        <f t="shared" si="18"/>
        <v>128</v>
      </c>
      <c r="AD18" s="4">
        <f t="shared" si="19"/>
        <v>0.90140845070422537</v>
      </c>
      <c r="AE18" s="10">
        <f t="shared" si="20"/>
        <v>5</v>
      </c>
    </row>
    <row r="19" spans="1:31" ht="15" customHeight="1" thickBot="1">
      <c r="A19" s="5">
        <f t="shared" si="21"/>
        <v>10</v>
      </c>
      <c r="B19" s="57" t="s">
        <v>46</v>
      </c>
      <c r="C19" s="58">
        <v>12</v>
      </c>
      <c r="D19" s="58">
        <v>3</v>
      </c>
      <c r="E19" s="58">
        <v>10</v>
      </c>
      <c r="F19" s="58">
        <v>13</v>
      </c>
      <c r="G19" s="58">
        <v>21</v>
      </c>
      <c r="H19" s="58">
        <v>59</v>
      </c>
      <c r="I19" s="58">
        <v>15</v>
      </c>
      <c r="J19" s="58">
        <v>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3"/>
      <c r="X19" s="13"/>
      <c r="Y19" s="13"/>
      <c r="Z19" s="13"/>
      <c r="AA19" s="13"/>
      <c r="AB19" s="13"/>
      <c r="AC19" s="8">
        <f t="shared" si="18"/>
        <v>138</v>
      </c>
      <c r="AD19" s="4">
        <f t="shared" si="19"/>
        <v>0.971830985915493</v>
      </c>
      <c r="AE19" s="10">
        <f t="shared" si="20"/>
        <v>5</v>
      </c>
    </row>
    <row r="20" spans="1:31" ht="15" customHeight="1" thickBot="1">
      <c r="A20" s="5">
        <f t="shared" si="21"/>
        <v>11</v>
      </c>
      <c r="B20" s="57" t="s">
        <v>47</v>
      </c>
      <c r="C20" s="58">
        <v>14</v>
      </c>
      <c r="D20" s="58">
        <v>3</v>
      </c>
      <c r="E20" s="58">
        <v>10</v>
      </c>
      <c r="F20" s="58">
        <v>13</v>
      </c>
      <c r="G20" s="58">
        <v>19</v>
      </c>
      <c r="H20" s="58">
        <v>54</v>
      </c>
      <c r="I20" s="58">
        <v>13</v>
      </c>
      <c r="J20" s="58">
        <v>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3"/>
      <c r="X20" s="13"/>
      <c r="Y20" s="13"/>
      <c r="Z20" s="13"/>
      <c r="AA20" s="13"/>
      <c r="AB20" s="13"/>
      <c r="AC20" s="8">
        <f t="shared" si="18"/>
        <v>131</v>
      </c>
      <c r="AD20" s="4">
        <f t="shared" si="19"/>
        <v>0.92253521126760563</v>
      </c>
      <c r="AE20" s="10">
        <f t="shared" si="20"/>
        <v>5</v>
      </c>
    </row>
    <row r="21" spans="1:31" ht="15" customHeight="1" thickBot="1">
      <c r="A21" s="5">
        <f t="shared" si="21"/>
        <v>12</v>
      </c>
      <c r="B21" s="57" t="s">
        <v>48</v>
      </c>
      <c r="C21" s="58">
        <v>10</v>
      </c>
      <c r="D21" s="58">
        <v>3</v>
      </c>
      <c r="E21" s="58">
        <v>8</v>
      </c>
      <c r="F21" s="58">
        <v>13</v>
      </c>
      <c r="G21" s="58">
        <v>20</v>
      </c>
      <c r="H21" s="58">
        <v>55</v>
      </c>
      <c r="I21" s="58">
        <v>11</v>
      </c>
      <c r="J21" s="58">
        <v>5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3"/>
      <c r="X21" s="13"/>
      <c r="Y21" s="13"/>
      <c r="Z21" s="13"/>
      <c r="AA21" s="13"/>
      <c r="AB21" s="13"/>
      <c r="AC21" s="8">
        <f t="shared" si="18"/>
        <v>125</v>
      </c>
      <c r="AD21" s="4">
        <f t="shared" si="19"/>
        <v>0.88028169014084512</v>
      </c>
      <c r="AE21" s="10">
        <f t="shared" si="20"/>
        <v>5</v>
      </c>
    </row>
    <row r="22" spans="1:31" ht="15" customHeight="1" thickBot="1">
      <c r="A22" s="5">
        <f t="shared" si="21"/>
        <v>13</v>
      </c>
      <c r="B22" s="57" t="s">
        <v>55</v>
      </c>
      <c r="C22" s="58">
        <v>14</v>
      </c>
      <c r="D22" s="58">
        <v>3</v>
      </c>
      <c r="E22" s="58">
        <v>10</v>
      </c>
      <c r="F22" s="58">
        <v>13</v>
      </c>
      <c r="G22" s="58">
        <v>20</v>
      </c>
      <c r="H22" s="58">
        <v>55</v>
      </c>
      <c r="I22" s="58">
        <v>11</v>
      </c>
      <c r="J22" s="58">
        <v>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8"/>
      <c r="X22" s="8"/>
      <c r="Y22" s="8"/>
      <c r="Z22" s="8"/>
      <c r="AA22" s="8"/>
      <c r="AB22" s="8"/>
      <c r="AC22" s="8">
        <f t="shared" si="18"/>
        <v>131</v>
      </c>
      <c r="AD22" s="4">
        <f t="shared" si="19"/>
        <v>0.92253521126760563</v>
      </c>
      <c r="AE22" s="10">
        <f t="shared" si="20"/>
        <v>5</v>
      </c>
    </row>
    <row r="23" spans="1:31" ht="15" customHeight="1" thickBot="1">
      <c r="A23" s="5">
        <f t="shared" si="21"/>
        <v>14</v>
      </c>
      <c r="B23" s="57" t="s">
        <v>49</v>
      </c>
      <c r="C23" s="58">
        <v>13</v>
      </c>
      <c r="D23" s="58">
        <v>3</v>
      </c>
      <c r="E23" s="58">
        <v>10</v>
      </c>
      <c r="F23" s="58">
        <v>13</v>
      </c>
      <c r="G23" s="58">
        <v>21</v>
      </c>
      <c r="H23" s="58">
        <v>55</v>
      </c>
      <c r="I23" s="58">
        <v>11</v>
      </c>
      <c r="J23" s="58">
        <v>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8"/>
      <c r="X23" s="8"/>
      <c r="Y23" s="8"/>
      <c r="Z23" s="8"/>
      <c r="AA23" s="8"/>
      <c r="AB23" s="8"/>
      <c r="AC23" s="8">
        <f t="shared" si="18"/>
        <v>131</v>
      </c>
      <c r="AD23" s="4">
        <f t="shared" si="19"/>
        <v>0.92253521126760563</v>
      </c>
      <c r="AE23" s="10">
        <f t="shared" si="20"/>
        <v>5</v>
      </c>
    </row>
    <row r="24" spans="1:31" ht="15" customHeight="1" thickBot="1">
      <c r="A24" s="5">
        <f t="shared" si="21"/>
        <v>15</v>
      </c>
      <c r="B24" s="57" t="s">
        <v>50</v>
      </c>
      <c r="C24" s="58">
        <v>14</v>
      </c>
      <c r="D24" s="58">
        <v>3</v>
      </c>
      <c r="E24" s="58">
        <v>10</v>
      </c>
      <c r="F24" s="58">
        <v>13</v>
      </c>
      <c r="G24" s="58">
        <v>21</v>
      </c>
      <c r="H24" s="58">
        <v>57</v>
      </c>
      <c r="I24" s="58">
        <v>13</v>
      </c>
      <c r="J24" s="58">
        <v>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8"/>
      <c r="X24" s="8"/>
      <c r="Y24" s="8"/>
      <c r="Z24" s="8"/>
      <c r="AA24" s="8"/>
      <c r="AB24" s="8"/>
      <c r="AC24" s="8">
        <f t="shared" si="18"/>
        <v>134</v>
      </c>
      <c r="AD24" s="4">
        <f t="shared" si="19"/>
        <v>0.94366197183098588</v>
      </c>
      <c r="AE24" s="10">
        <f t="shared" si="20"/>
        <v>5</v>
      </c>
    </row>
    <row r="25" spans="1:31" ht="15" customHeight="1" thickBot="1">
      <c r="A25" s="5">
        <f t="shared" si="21"/>
        <v>16</v>
      </c>
      <c r="B25" s="57" t="s">
        <v>51</v>
      </c>
      <c r="C25" s="58">
        <v>14</v>
      </c>
      <c r="D25" s="58">
        <v>3</v>
      </c>
      <c r="E25" s="58">
        <v>10</v>
      </c>
      <c r="F25" s="58">
        <v>13</v>
      </c>
      <c r="G25" s="58">
        <v>21</v>
      </c>
      <c r="H25" s="58">
        <v>55</v>
      </c>
      <c r="I25" s="58">
        <v>11</v>
      </c>
      <c r="J25" s="58">
        <v>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8"/>
      <c r="X25" s="8"/>
      <c r="Y25" s="8"/>
      <c r="Z25" s="8"/>
      <c r="AA25" s="8"/>
      <c r="AB25" s="8"/>
      <c r="AC25" s="8">
        <f>SUM(C25:AB25)</f>
        <v>132</v>
      </c>
      <c r="AD25" s="4">
        <f t="shared" si="19"/>
        <v>0.92957746478873238</v>
      </c>
      <c r="AE25" s="10">
        <f t="shared" si="20"/>
        <v>5</v>
      </c>
    </row>
    <row r="26" spans="1:31" ht="15" customHeight="1" thickBot="1">
      <c r="A26" s="5">
        <f t="shared" si="21"/>
        <v>17</v>
      </c>
      <c r="B26" s="57" t="s">
        <v>52</v>
      </c>
      <c r="C26" s="58">
        <v>14</v>
      </c>
      <c r="D26" s="58">
        <v>3</v>
      </c>
      <c r="E26" s="58">
        <v>10</v>
      </c>
      <c r="F26" s="58">
        <v>14</v>
      </c>
      <c r="G26" s="58">
        <v>21</v>
      </c>
      <c r="H26" s="58">
        <v>56</v>
      </c>
      <c r="I26" s="58">
        <v>15</v>
      </c>
      <c r="J26" s="58">
        <v>5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8"/>
      <c r="X26" s="8"/>
      <c r="Y26" s="8"/>
      <c r="Z26" s="8"/>
      <c r="AA26" s="8"/>
      <c r="AB26" s="8"/>
      <c r="AC26" s="8">
        <f>SUM(C26:AB26)</f>
        <v>138</v>
      </c>
      <c r="AD26" s="4">
        <f t="shared" si="19"/>
        <v>0.971830985915493</v>
      </c>
      <c r="AE26" s="10">
        <f t="shared" si="20"/>
        <v>5</v>
      </c>
    </row>
    <row r="27" spans="1:31" ht="15" customHeight="1" thickBot="1">
      <c r="A27" s="5">
        <v>18</v>
      </c>
      <c r="B27" s="57" t="s">
        <v>53</v>
      </c>
      <c r="C27" s="58">
        <v>14</v>
      </c>
      <c r="D27" s="58">
        <v>3</v>
      </c>
      <c r="E27" s="58">
        <v>10</v>
      </c>
      <c r="F27" s="58">
        <v>14</v>
      </c>
      <c r="G27" s="58">
        <v>21</v>
      </c>
      <c r="H27" s="58">
        <v>59</v>
      </c>
      <c r="I27" s="58">
        <v>13</v>
      </c>
      <c r="J27" s="58">
        <v>5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7"/>
      <c r="X27" s="17"/>
      <c r="Y27" s="17"/>
      <c r="Z27" s="17"/>
      <c r="AA27" s="17"/>
      <c r="AB27" s="17"/>
      <c r="AC27" s="8">
        <f t="shared" ref="AC27:AC28" si="22">SUM(C27:AB27)</f>
        <v>139</v>
      </c>
      <c r="AD27" s="4">
        <f t="shared" si="19"/>
        <v>0.97887323943661975</v>
      </c>
      <c r="AE27" s="10">
        <f t="shared" si="20"/>
        <v>5</v>
      </c>
    </row>
    <row r="28" spans="1:31" ht="15" customHeight="1" thickBot="1">
      <c r="A28" s="5">
        <v>19</v>
      </c>
      <c r="B28" s="57" t="s">
        <v>54</v>
      </c>
      <c r="C28" s="58">
        <v>10</v>
      </c>
      <c r="D28" s="58">
        <v>3</v>
      </c>
      <c r="E28" s="58">
        <v>10</v>
      </c>
      <c r="F28" s="58">
        <v>14</v>
      </c>
      <c r="G28" s="58">
        <v>21</v>
      </c>
      <c r="H28" s="58">
        <v>59</v>
      </c>
      <c r="I28" s="58">
        <v>15</v>
      </c>
      <c r="J28" s="58">
        <v>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8"/>
      <c r="X28" s="8"/>
      <c r="Y28" s="8"/>
      <c r="Z28" s="8"/>
      <c r="AA28" s="8"/>
      <c r="AB28" s="8"/>
      <c r="AC28" s="8">
        <f t="shared" si="22"/>
        <v>135</v>
      </c>
      <c r="AD28" s="4">
        <f t="shared" si="19"/>
        <v>0.95070422535211263</v>
      </c>
      <c r="AE28" s="10">
        <f t="shared" si="20"/>
        <v>5</v>
      </c>
    </row>
    <row r="29" spans="1:31" ht="15" customHeight="1">
      <c r="A29" s="80" t="s">
        <v>3</v>
      </c>
      <c r="B29" s="81"/>
      <c r="C29" s="16">
        <f t="shared" ref="C29:AB29" si="23">SUM(C10:C28)</f>
        <v>248</v>
      </c>
      <c r="D29" s="16">
        <f t="shared" si="23"/>
        <v>57</v>
      </c>
      <c r="E29" s="16">
        <f t="shared" si="23"/>
        <v>182</v>
      </c>
      <c r="F29" s="16">
        <f t="shared" si="23"/>
        <v>252</v>
      </c>
      <c r="G29" s="16">
        <f t="shared" si="23"/>
        <v>390</v>
      </c>
      <c r="H29" s="16">
        <f t="shared" si="23"/>
        <v>1056</v>
      </c>
      <c r="I29" s="16">
        <f t="shared" si="23"/>
        <v>241</v>
      </c>
      <c r="J29" s="16">
        <f t="shared" si="23"/>
        <v>86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46">
        <f>AVERAGE(AC10:AC28)</f>
        <v>132.21052631578948</v>
      </c>
      <c r="AD29" s="47">
        <f>AVERAGE(AD10:AD28)</f>
        <v>0.93106004447739077</v>
      </c>
      <c r="AE29" s="48">
        <f>AVERAGE(AE10:AE28)</f>
        <v>4.9473684210526319</v>
      </c>
    </row>
    <row r="30" spans="1:31" ht="15" customHeight="1" thickBot="1">
      <c r="A30" s="82" t="s">
        <v>7</v>
      </c>
      <c r="B30" s="83"/>
      <c r="C30" s="44">
        <f t="shared" ref="C30:J30" si="24">C29/($W$5*C9)</f>
        <v>0.93233082706766912</v>
      </c>
      <c r="D30" s="44">
        <f t="shared" si="24"/>
        <v>1</v>
      </c>
      <c r="E30" s="44">
        <f t="shared" si="24"/>
        <v>0.95789473684210524</v>
      </c>
      <c r="F30" s="44">
        <f t="shared" si="24"/>
        <v>0.88421052631578945</v>
      </c>
      <c r="G30" s="44">
        <f t="shared" si="24"/>
        <v>0.97744360902255634</v>
      </c>
      <c r="H30" s="44">
        <f t="shared" si="24"/>
        <v>0.9420160570918823</v>
      </c>
      <c r="I30" s="44">
        <f t="shared" si="24"/>
        <v>0.84561403508771926</v>
      </c>
      <c r="J30" s="44">
        <f t="shared" si="24"/>
        <v>0.90526315789473688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9">
        <f>SUM(AD10:AD28)</f>
        <v>17.690140845070424</v>
      </c>
      <c r="AE30" s="7"/>
    </row>
    <row r="31" spans="1:31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 customHeight="1">
      <c r="A32" s="84" t="s">
        <v>13</v>
      </c>
      <c r="B32" s="85"/>
      <c r="C32" s="22">
        <f>U5</f>
        <v>19</v>
      </c>
      <c r="D32" s="84" t="s">
        <v>14</v>
      </c>
      <c r="E32" s="85"/>
      <c r="F32" s="85"/>
      <c r="G32" s="85"/>
      <c r="H32" s="22">
        <f>W5</f>
        <v>19</v>
      </c>
      <c r="I32" s="26"/>
      <c r="J32" s="26"/>
      <c r="K32" s="84"/>
      <c r="L32" s="85"/>
      <c r="M32" s="85"/>
      <c r="N32" s="85"/>
      <c r="O32" s="85"/>
      <c r="P32" s="8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6"/>
      <c r="AD32" s="6"/>
      <c r="AE32" s="6"/>
    </row>
    <row r="33" spans="1:31" ht="21.75" customHeight="1">
      <c r="A33" s="26" t="s">
        <v>15</v>
      </c>
      <c r="B33" s="27"/>
      <c r="C33" s="22"/>
      <c r="D33" s="26"/>
      <c r="E33" s="27">
        <f>COUNTIF(AD10:AD28,"&gt;=50%")</f>
        <v>19</v>
      </c>
      <c r="F33" s="23" t="s">
        <v>21</v>
      </c>
      <c r="G33" s="86">
        <f>COUNTIF(AD10:AD28,"&gt;=50%")/W5</f>
        <v>1</v>
      </c>
      <c r="H33" s="86"/>
      <c r="I33" s="26"/>
      <c r="J33" s="26"/>
      <c r="K33" s="26"/>
      <c r="L33" s="33"/>
      <c r="M33" s="33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6"/>
      <c r="AD33" s="6"/>
      <c r="AE33" s="6"/>
    </row>
    <row r="34" spans="1:31" ht="30" customHeight="1">
      <c r="A34" s="26" t="s">
        <v>16</v>
      </c>
      <c r="B34" s="26"/>
      <c r="C34" s="26"/>
      <c r="D34" s="26"/>
      <c r="E34" s="26">
        <f>COUNTIF(AD10:AD28,"&gt;=64%")</f>
        <v>19</v>
      </c>
      <c r="F34" s="24" t="s">
        <v>21</v>
      </c>
      <c r="G34" s="87">
        <f>COUNTIF(AD10:AD28,"&gt;=64%")/W5</f>
        <v>1</v>
      </c>
      <c r="H34" s="86"/>
      <c r="I34" s="26"/>
      <c r="J34" s="26"/>
      <c r="K34" s="26"/>
      <c r="L34" s="33"/>
      <c r="M34" s="33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2"/>
      <c r="AD34" s="12"/>
      <c r="AE34" s="12"/>
    </row>
    <row r="35" spans="1:31" ht="15.75">
      <c r="A35" s="6" t="s">
        <v>17</v>
      </c>
      <c r="B35" s="26"/>
      <c r="C35" s="26"/>
      <c r="D35" s="26"/>
      <c r="E35" s="26">
        <f>COUNTIF(AD10:AD28,"&gt;=75%")</f>
        <v>19</v>
      </c>
      <c r="F35" s="24" t="s">
        <v>21</v>
      </c>
      <c r="G35" s="87">
        <f>COUNTIF(AD10:AD28,"&gt;=75%")/W5</f>
        <v>1</v>
      </c>
      <c r="H35" s="86"/>
      <c r="I35" s="26"/>
      <c r="J35" s="26"/>
      <c r="K35" s="26"/>
      <c r="L35" s="33"/>
      <c r="M35" s="33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6"/>
      <c r="AD35" s="6"/>
      <c r="AE35" s="6"/>
    </row>
    <row r="36" spans="1:3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6"/>
      <c r="AD36" s="6"/>
      <c r="AE36" s="6"/>
    </row>
    <row r="37" spans="1:31" ht="15.75">
      <c r="A37" s="11" t="s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3"/>
      <c r="M37" s="33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12"/>
      <c r="AD37" s="12"/>
      <c r="AE37" s="12"/>
    </row>
    <row r="38" spans="1:31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6"/>
      <c r="AD39" s="6"/>
      <c r="AE39" s="6"/>
    </row>
    <row r="40" spans="1:31" ht="15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2"/>
      <c r="Y40" s="9"/>
      <c r="Z40" s="9"/>
      <c r="AA40" s="9"/>
      <c r="AB40" s="14"/>
      <c r="AC40" s="25"/>
      <c r="AD40" s="25"/>
      <c r="AE40" s="6"/>
    </row>
    <row r="41" spans="1:3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9"/>
      <c r="Z41" s="9"/>
      <c r="AA41" s="9"/>
      <c r="AB41" s="9"/>
      <c r="AC41" s="25"/>
      <c r="AD41" s="25"/>
      <c r="AE41" s="6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9"/>
      <c r="Z42" s="9"/>
      <c r="AA42" s="9"/>
      <c r="AB42" s="9"/>
      <c r="AC42" s="25"/>
      <c r="AD42" s="25"/>
      <c r="AE42" s="6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3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3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4"/>
      <c r="M46" s="34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</sheetData>
  <sortState ref="B11:B28">
    <sortCondition ref="B10"/>
  </sortState>
  <mergeCells count="38"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29:B29"/>
    <mergeCell ref="A30:B30"/>
    <mergeCell ref="A32:B32"/>
    <mergeCell ref="D32:G32"/>
    <mergeCell ref="A40:W40"/>
    <mergeCell ref="G33:H33"/>
    <mergeCell ref="G34:H34"/>
    <mergeCell ref="G35:H35"/>
    <mergeCell ref="K32:P32"/>
    <mergeCell ref="AE7:AE8"/>
    <mergeCell ref="AD3:AD4"/>
    <mergeCell ref="AE3:AE4"/>
    <mergeCell ref="U5:V5"/>
    <mergeCell ref="W5:X5"/>
    <mergeCell ref="A6:B6"/>
    <mergeCell ref="A7:A8"/>
    <mergeCell ref="B7:B8"/>
    <mergeCell ref="AC7:AC8"/>
    <mergeCell ref="AD7:AD8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rintOptions horizontalCentered="1" verticalCentered="1"/>
  <pageMargins left="0.19685039370078741" right="0.19685039370078741" top="0.19685039370078741" bottom="0.19685039370078741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2021-06-09T07:19:51Z</cp:lastPrinted>
  <dcterms:created xsi:type="dcterms:W3CDTF">2012-09-06T14:18:27Z</dcterms:created>
  <dcterms:modified xsi:type="dcterms:W3CDTF">2021-06-09T07:19:55Z</dcterms:modified>
</cp:coreProperties>
</file>